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c12e2fa99a67f4f6/Desktop/OneDrive - ifpr.edu.br/UFPR/DOUTORADO/CRÉDITOS/2024 04 12 - ANALISE E MODELAGEM DE DADOS/DADOS/"/>
    </mc:Choice>
  </mc:AlternateContent>
  <xr:revisionPtr revIDLastSave="0" documentId="8_{EC8F5186-800D-45EC-AF24-7D6F525C56BE}" xr6:coauthVersionLast="47" xr6:coauthVersionMax="47" xr10:uidLastSave="{00000000-0000-0000-0000-000000000000}"/>
  <bookViews>
    <workbookView xWindow="-28920" yWindow="-3735" windowWidth="29040" windowHeight="15720" tabRatio="500" xr2:uid="{00000000-000D-0000-FFFF-FFFF00000000}"/>
  </bookViews>
  <sheets>
    <sheet name="EXAMES" sheetId="1" r:id="rId1"/>
    <sheet name="DM" sheetId="3" r:id="rId2"/>
    <sheet name="OM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2" i="1"/>
  <c r="I2" i="1"/>
  <c r="I12" i="1"/>
  <c r="I312" i="1"/>
  <c r="H312" i="1"/>
  <c r="H311" i="1"/>
  <c r="I311" i="1" s="1"/>
  <c r="I310" i="1"/>
  <c r="H310" i="1"/>
  <c r="I309" i="1"/>
  <c r="H309" i="1"/>
  <c r="I308" i="1"/>
  <c r="H308" i="1"/>
  <c r="H307" i="1"/>
  <c r="I307" i="1" s="1"/>
  <c r="H306" i="1"/>
  <c r="I306" i="1" s="1"/>
  <c r="I305" i="1"/>
  <c r="H305" i="1"/>
  <c r="H304" i="1"/>
  <c r="I304" i="1" s="1"/>
  <c r="H303" i="1"/>
  <c r="I303" i="1" s="1"/>
  <c r="H302" i="1"/>
  <c r="I302" i="1" s="1"/>
  <c r="H301" i="1"/>
  <c r="I301" i="1" s="1"/>
  <c r="I300" i="1"/>
  <c r="H300" i="1"/>
  <c r="H299" i="1"/>
  <c r="I299" i="1" s="1"/>
  <c r="H298" i="1"/>
  <c r="I298" i="1" s="1"/>
  <c r="I297" i="1"/>
  <c r="H297" i="1"/>
  <c r="H296" i="1"/>
  <c r="I296" i="1" s="1"/>
  <c r="H295" i="1"/>
  <c r="I295" i="1" s="1"/>
  <c r="H294" i="1"/>
  <c r="I294" i="1" s="1"/>
  <c r="H293" i="1"/>
  <c r="I293" i="1" s="1"/>
  <c r="H292" i="1"/>
  <c r="I292" i="1" s="1"/>
  <c r="H291" i="1"/>
  <c r="I291" i="1" s="1"/>
  <c r="H290" i="1"/>
  <c r="I290" i="1" s="1"/>
  <c r="I289" i="1"/>
  <c r="H289" i="1"/>
  <c r="H288" i="1"/>
  <c r="I288" i="1" s="1"/>
  <c r="H287" i="1"/>
  <c r="I287" i="1" s="1"/>
  <c r="H286" i="1"/>
  <c r="I286" i="1" s="1"/>
  <c r="H285" i="1"/>
  <c r="I285" i="1" s="1"/>
  <c r="I284" i="1"/>
  <c r="H284" i="1"/>
  <c r="H283" i="1"/>
  <c r="I283" i="1" s="1"/>
  <c r="H282" i="1"/>
  <c r="I282" i="1" s="1"/>
  <c r="I281" i="1"/>
  <c r="H281" i="1"/>
  <c r="H280" i="1"/>
  <c r="I280" i="1" s="1"/>
  <c r="H279" i="1"/>
  <c r="I279" i="1" s="1"/>
  <c r="H278" i="1"/>
  <c r="I278" i="1" s="1"/>
  <c r="H277" i="1"/>
  <c r="I277" i="1" s="1"/>
  <c r="H276" i="1"/>
  <c r="I276" i="1" s="1"/>
  <c r="H275" i="1"/>
  <c r="I275" i="1" s="1"/>
  <c r="I274" i="1"/>
  <c r="H274" i="1"/>
  <c r="H273" i="1"/>
  <c r="I273" i="1" s="1"/>
  <c r="H272" i="1"/>
  <c r="I272" i="1" s="1"/>
  <c r="H271" i="1"/>
  <c r="I271" i="1" s="1"/>
  <c r="H270" i="1"/>
  <c r="I270" i="1" s="1"/>
  <c r="H269" i="1"/>
  <c r="I269" i="1" s="1"/>
  <c r="H268" i="1"/>
  <c r="I268" i="1" s="1"/>
  <c r="H267" i="1"/>
  <c r="I267" i="1" s="1"/>
  <c r="H266" i="1"/>
  <c r="I266" i="1" s="1"/>
  <c r="H265" i="1"/>
  <c r="I265" i="1" s="1"/>
  <c r="H264" i="1"/>
  <c r="I264" i="1" s="1"/>
  <c r="H263" i="1"/>
  <c r="I263" i="1" s="1"/>
  <c r="H262" i="1"/>
  <c r="I262" i="1" s="1"/>
  <c r="H261" i="1"/>
  <c r="I261" i="1" s="1"/>
  <c r="H260" i="1"/>
  <c r="I260" i="1" s="1"/>
  <c r="H259" i="1"/>
  <c r="I259" i="1" s="1"/>
  <c r="H258" i="1"/>
  <c r="I258" i="1" s="1"/>
  <c r="H257" i="1"/>
  <c r="I257" i="1" s="1"/>
  <c r="I256" i="1"/>
  <c r="H256" i="1"/>
  <c r="H255" i="1"/>
  <c r="I255" i="1" s="1"/>
  <c r="H254" i="1"/>
  <c r="I254" i="1" s="1"/>
  <c r="H253" i="1"/>
  <c r="I253" i="1" s="1"/>
  <c r="H252" i="1"/>
  <c r="I252" i="1" s="1"/>
  <c r="H251" i="1"/>
  <c r="I251" i="1" s="1"/>
  <c r="H250" i="1"/>
  <c r="I250" i="1" s="1"/>
  <c r="I249" i="1"/>
  <c r="H249" i="1"/>
  <c r="H248" i="1"/>
  <c r="I248" i="1" s="1"/>
  <c r="H247" i="1"/>
  <c r="I247" i="1" s="1"/>
  <c r="H246" i="1"/>
  <c r="I246" i="1" s="1"/>
  <c r="H245" i="1"/>
  <c r="I245" i="1" s="1"/>
  <c r="H244" i="1"/>
  <c r="I244" i="1" s="1"/>
  <c r="H243" i="1"/>
  <c r="I243" i="1" s="1"/>
  <c r="I242" i="1"/>
  <c r="H242" i="1"/>
  <c r="H241" i="1"/>
  <c r="I241" i="1" s="1"/>
  <c r="H240" i="1"/>
  <c r="I240" i="1" s="1"/>
  <c r="H239" i="1"/>
  <c r="I239" i="1" s="1"/>
  <c r="H238" i="1"/>
  <c r="I238" i="1" s="1"/>
  <c r="H237" i="1"/>
  <c r="I237" i="1" s="1"/>
  <c r="H236" i="1"/>
  <c r="I236" i="1" s="1"/>
  <c r="H235" i="1"/>
  <c r="I235" i="1" s="1"/>
  <c r="H234" i="1"/>
  <c r="I234" i="1" s="1"/>
  <c r="H233" i="1"/>
  <c r="I233" i="1" s="1"/>
  <c r="H232" i="1"/>
  <c r="I232" i="1" s="1"/>
  <c r="H231" i="1"/>
  <c r="I231" i="1" s="1"/>
  <c r="H230" i="1"/>
  <c r="I230" i="1" s="1"/>
  <c r="H229" i="1"/>
  <c r="I229" i="1" s="1"/>
  <c r="H228" i="1"/>
  <c r="I228" i="1" s="1"/>
  <c r="H227" i="1"/>
  <c r="I227" i="1" s="1"/>
  <c r="H226" i="1"/>
  <c r="I226" i="1" s="1"/>
  <c r="H225" i="1"/>
  <c r="I225" i="1" s="1"/>
  <c r="I224" i="1"/>
  <c r="H224" i="1"/>
  <c r="H223" i="1"/>
  <c r="I223" i="1" s="1"/>
  <c r="H222" i="1"/>
  <c r="I222" i="1" s="1"/>
  <c r="H221" i="1"/>
  <c r="I221" i="1" s="1"/>
  <c r="H220" i="1"/>
  <c r="I220" i="1" s="1"/>
  <c r="H219" i="1"/>
  <c r="I219" i="1" s="1"/>
  <c r="H218" i="1"/>
  <c r="I218" i="1" s="1"/>
  <c r="I217" i="1"/>
  <c r="H217" i="1"/>
  <c r="H216" i="1"/>
  <c r="I216" i="1" s="1"/>
  <c r="H215" i="1"/>
  <c r="I215" i="1" s="1"/>
  <c r="H214" i="1"/>
  <c r="I214" i="1" s="1"/>
  <c r="H213" i="1"/>
  <c r="I213" i="1" s="1"/>
  <c r="H212" i="1"/>
  <c r="I212" i="1" s="1"/>
  <c r="H211" i="1"/>
  <c r="I211" i="1" s="1"/>
  <c r="I210" i="1"/>
  <c r="H210" i="1"/>
  <c r="H209" i="1"/>
  <c r="I209" i="1" s="1"/>
  <c r="I208" i="1"/>
  <c r="H208" i="1"/>
  <c r="H207" i="1"/>
  <c r="I207" i="1" s="1"/>
  <c r="H206" i="1"/>
  <c r="I206" i="1" s="1"/>
  <c r="H205" i="1"/>
  <c r="I205" i="1" s="1"/>
  <c r="H204" i="1"/>
  <c r="I204" i="1" s="1"/>
  <c r="H203" i="1"/>
  <c r="I203" i="1" s="1"/>
  <c r="H202" i="1"/>
  <c r="I202" i="1" s="1"/>
  <c r="I201" i="1"/>
  <c r="H201" i="1"/>
  <c r="H200" i="1"/>
  <c r="I200" i="1" s="1"/>
  <c r="H199" i="1"/>
  <c r="I199" i="1" s="1"/>
  <c r="H198" i="1"/>
  <c r="I198" i="1" s="1"/>
  <c r="H197" i="1"/>
  <c r="I197" i="1" s="1"/>
  <c r="H196" i="1"/>
  <c r="I196" i="1" s="1"/>
  <c r="H195" i="1"/>
  <c r="I195" i="1" s="1"/>
  <c r="I194" i="1"/>
  <c r="H194" i="1"/>
  <c r="H193" i="1"/>
  <c r="I193" i="1" s="1"/>
  <c r="H192" i="1"/>
  <c r="I192" i="1" s="1"/>
  <c r="H191" i="1"/>
  <c r="I191" i="1" s="1"/>
  <c r="H190" i="1"/>
  <c r="I190" i="1" s="1"/>
  <c r="H189" i="1"/>
  <c r="I189" i="1" s="1"/>
  <c r="H188" i="1"/>
  <c r="I188" i="1" s="1"/>
  <c r="H187" i="1"/>
  <c r="I187" i="1" s="1"/>
  <c r="H186" i="1"/>
  <c r="I186" i="1" s="1"/>
  <c r="H185" i="1"/>
  <c r="I185" i="1" s="1"/>
  <c r="H184" i="1"/>
  <c r="I184" i="1" s="1"/>
  <c r="H183" i="1"/>
  <c r="I183" i="1" s="1"/>
  <c r="H182" i="1"/>
  <c r="I182" i="1" s="1"/>
  <c r="H181" i="1"/>
  <c r="I181" i="1" s="1"/>
  <c r="H180" i="1"/>
  <c r="I180" i="1" s="1"/>
  <c r="H179" i="1"/>
  <c r="I179" i="1" s="1"/>
  <c r="H178" i="1"/>
  <c r="I178" i="1" s="1"/>
  <c r="H177" i="1"/>
  <c r="I177" i="1" s="1"/>
  <c r="H176" i="1"/>
  <c r="I176" i="1" s="1"/>
  <c r="H175" i="1"/>
  <c r="I175" i="1" s="1"/>
  <c r="H174" i="1"/>
  <c r="I174" i="1" s="1"/>
  <c r="H173" i="1"/>
  <c r="I173" i="1" s="1"/>
  <c r="H172" i="1"/>
  <c r="I172" i="1" s="1"/>
  <c r="H171" i="1"/>
  <c r="I171" i="1" s="1"/>
  <c r="H170" i="1"/>
  <c r="I170" i="1" s="1"/>
  <c r="H169" i="1"/>
  <c r="I169" i="1" s="1"/>
  <c r="H168" i="1"/>
  <c r="I168" i="1" s="1"/>
  <c r="H167" i="1"/>
  <c r="I167" i="1" s="1"/>
  <c r="H166" i="1"/>
  <c r="I166" i="1" s="1"/>
  <c r="H165" i="1"/>
  <c r="I165" i="1" s="1"/>
  <c r="H164" i="1"/>
  <c r="I164" i="1" s="1"/>
  <c r="H163" i="1"/>
  <c r="I163" i="1" s="1"/>
  <c r="H162" i="1"/>
  <c r="I162" i="1" s="1"/>
  <c r="H161" i="1"/>
  <c r="I161" i="1" s="1"/>
  <c r="I160" i="1"/>
  <c r="H160" i="1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I153" i="1"/>
  <c r="H153" i="1"/>
  <c r="H152" i="1"/>
  <c r="I152" i="1" s="1"/>
  <c r="H151" i="1"/>
  <c r="I151" i="1" s="1"/>
  <c r="H150" i="1"/>
  <c r="I150" i="1" s="1"/>
  <c r="H149" i="1"/>
  <c r="I149" i="1" s="1"/>
  <c r="H148" i="1"/>
  <c r="I148" i="1" s="1"/>
  <c r="H147" i="1"/>
  <c r="I147" i="1" s="1"/>
  <c r="I146" i="1"/>
  <c r="H146" i="1"/>
  <c r="H145" i="1"/>
  <c r="I145" i="1" s="1"/>
  <c r="H144" i="1"/>
  <c r="I144" i="1" s="1"/>
  <c r="H143" i="1"/>
  <c r="I143" i="1" s="1"/>
  <c r="H142" i="1"/>
  <c r="I142" i="1" s="1"/>
  <c r="H141" i="1"/>
  <c r="I141" i="1" s="1"/>
  <c r="H140" i="1"/>
  <c r="I140" i="1" s="1"/>
  <c r="H139" i="1"/>
  <c r="I139" i="1" s="1"/>
  <c r="H138" i="1"/>
  <c r="I138" i="1" s="1"/>
  <c r="H137" i="1"/>
  <c r="I137" i="1" s="1"/>
  <c r="H136" i="1"/>
  <c r="I136" i="1" s="1"/>
  <c r="H135" i="1"/>
  <c r="I135" i="1" s="1"/>
  <c r="H134" i="1"/>
  <c r="I134" i="1" s="1"/>
  <c r="H133" i="1"/>
  <c r="I133" i="1" s="1"/>
  <c r="H132" i="1"/>
  <c r="I132" i="1" s="1"/>
  <c r="H131" i="1"/>
  <c r="I131" i="1" s="1"/>
  <c r="H130" i="1"/>
  <c r="I130" i="1" s="1"/>
  <c r="H129" i="1"/>
  <c r="I129" i="1" s="1"/>
  <c r="I128" i="1"/>
  <c r="H128" i="1"/>
  <c r="H127" i="1"/>
  <c r="I127" i="1" s="1"/>
  <c r="H126" i="1"/>
  <c r="I126" i="1" s="1"/>
  <c r="H125" i="1"/>
  <c r="I125" i="1" s="1"/>
  <c r="H124" i="1"/>
  <c r="I124" i="1" s="1"/>
  <c r="H123" i="1"/>
  <c r="I123" i="1" s="1"/>
  <c r="H122" i="1"/>
  <c r="I122" i="1" s="1"/>
  <c r="I121" i="1"/>
  <c r="H121" i="1"/>
  <c r="H120" i="1"/>
  <c r="I120" i="1" s="1"/>
  <c r="H119" i="1"/>
  <c r="I119" i="1" s="1"/>
  <c r="H118" i="1"/>
  <c r="I118" i="1" s="1"/>
  <c r="H117" i="1"/>
  <c r="I117" i="1" s="1"/>
  <c r="H116" i="1"/>
  <c r="I116" i="1" s="1"/>
  <c r="H115" i="1"/>
  <c r="I115" i="1" s="1"/>
  <c r="I114" i="1"/>
  <c r="H114" i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I96" i="1"/>
  <c r="H96" i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I89" i="1"/>
  <c r="H89" i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I82" i="1"/>
  <c r="H82" i="1"/>
  <c r="H81" i="1"/>
  <c r="I81" i="1" s="1"/>
  <c r="I80" i="1"/>
  <c r="H80" i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I73" i="1"/>
  <c r="H73" i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I66" i="1"/>
  <c r="H66" i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I32" i="1"/>
  <c r="H32" i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I25" i="1"/>
  <c r="H25" i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I18" i="1"/>
  <c r="H18" i="1"/>
  <c r="H17" i="1"/>
  <c r="I17" i="1" s="1"/>
  <c r="H16" i="1"/>
  <c r="I16" i="1" s="1"/>
  <c r="H15" i="1"/>
  <c r="I15" i="1" s="1"/>
  <c r="H14" i="1"/>
  <c r="I14" i="1" s="1"/>
  <c r="H13" i="1"/>
  <c r="I13" i="1" s="1"/>
  <c r="H12" i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  <c r="H2" i="1"/>
</calcChain>
</file>

<file path=xl/sharedStrings.xml><?xml version="1.0" encoding="utf-8"?>
<sst xmlns="http://schemas.openxmlformats.org/spreadsheetml/2006/main" count="43" uniqueCount="43">
  <si>
    <t>#</t>
  </si>
  <si>
    <t>Sexo</t>
  </si>
  <si>
    <t>Idade</t>
  </si>
  <si>
    <t>Tipo de diabetes</t>
  </si>
  <si>
    <t>Peso</t>
  </si>
  <si>
    <t>Altura</t>
  </si>
  <si>
    <t>IMC = PESO/(ALTURA X ALTURA)</t>
  </si>
  <si>
    <t>CLASSIFICAÇÃO</t>
  </si>
  <si>
    <t>UREIA</t>
  </si>
  <si>
    <t>Glicemia</t>
  </si>
  <si>
    <t>HbA1c</t>
  </si>
  <si>
    <t>CREA</t>
  </si>
  <si>
    <t>Proteina total</t>
  </si>
  <si>
    <t>Abumina</t>
  </si>
  <si>
    <t>Colesterol</t>
  </si>
  <si>
    <t>Triglic�rides</t>
  </si>
  <si>
    <t>HDL-colesterol</t>
  </si>
  <si>
    <t xml:space="preserve">[LDL] = (CT - HDL) - (TG/5) </t>
  </si>
  <si>
    <t>Tabela IMC de Classificação do IMC segundo a OMS</t>
  </si>
  <si>
    <t>IMC</t>
  </si>
  <si>
    <t>Classificação</t>
  </si>
  <si>
    <t>&lt; 16</t>
  </si>
  <si>
    <t>Magreza Grau III</t>
  </si>
  <si>
    <t>16,0 a 16,9</t>
  </si>
  <si>
    <t>Magreza Grau II</t>
  </si>
  <si>
    <t>17,0 a 18,4</t>
  </si>
  <si>
    <t>Magreza Grau I</t>
  </si>
  <si>
    <t>18,5 a 24,9</t>
  </si>
  <si>
    <t>Adequado</t>
  </si>
  <si>
    <t>25,0 a 29,9</t>
  </si>
  <si>
    <t>Pré-Obeso</t>
  </si>
  <si>
    <t>30,0 a 34,9</t>
  </si>
  <si>
    <t>Obesidade Grau I</t>
  </si>
  <si>
    <t>35,0 a 39,9</t>
  </si>
  <si>
    <t>Obesidade Grau II</t>
  </si>
  <si>
    <t>&gt;= 40</t>
  </si>
  <si>
    <t>Obesidade Grau III</t>
  </si>
  <si>
    <t>Descrição</t>
  </si>
  <si>
    <t>CODIGO</t>
  </si>
  <si>
    <t>DESCRIÇÃO</t>
  </si>
  <si>
    <t>Diabetes mellitus 1</t>
  </si>
  <si>
    <t>Diabetes mellitus gestacional</t>
  </si>
  <si>
    <t>Diabetes mellitus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</si>
</sst>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0"/>
      <name val="Times New Roman"/>
      <family val="1"/>
    </font>
    <font>
      <sz val="12"/>
      <name val="Arial"/>
      <family val="2"/>
      <charset val="1"/>
    </font>
    <font>
      <b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2"/>
  <sheetViews>
    <sheetView tabSelected="1" topLeftCell="E1" zoomScaleNormal="100" workbookViewId="0">
      <selection activeCell="I2" sqref="I2"/>
    </sheetView>
  </sheetViews>
  <sheetFormatPr defaultColWidth="11.5703125" defaultRowHeight="12.75" x14ac:dyDescent="0.2"/>
  <cols>
    <col min="1" max="1" width="4.42578125" customWidth="1"/>
    <col min="2" max="2" width="5.7109375" customWidth="1"/>
    <col min="3" max="3" width="6" customWidth="1"/>
    <col min="4" max="4" width="14.85546875" customWidth="1"/>
    <col min="5" max="5" width="25.85546875" bestFit="1" customWidth="1"/>
    <col min="6" max="6" width="5.7109375" customWidth="1"/>
    <col min="7" max="7" width="6.28515625" customWidth="1"/>
    <col min="8" max="8" width="31.28515625" customWidth="1"/>
    <col min="9" max="9" width="16.85546875" customWidth="1"/>
    <col min="10" max="10" width="7.140625" customWidth="1"/>
    <col min="11" max="11" width="8.7109375" customWidth="1"/>
    <col min="12" max="12" width="7" customWidth="1"/>
    <col min="13" max="13" width="6.5703125" customWidth="1"/>
    <col min="14" max="14" width="12.28515625" customWidth="1"/>
    <col min="15" max="15" width="8.7109375" customWidth="1"/>
    <col min="16" max="16" width="9.5703125" customWidth="1"/>
    <col min="17" max="17" width="12" customWidth="1"/>
    <col min="18" max="18" width="13.42578125" customWidth="1"/>
    <col min="19" max="19" width="23.28515625" bestFit="1" customWidth="1"/>
  </cols>
  <sheetData>
    <row r="1" spans="1:19" x14ac:dyDescent="0.2">
      <c r="A1" t="s">
        <v>0</v>
      </c>
      <c r="B1" t="s">
        <v>1</v>
      </c>
      <c r="C1" t="s">
        <v>2</v>
      </c>
      <c r="D1" t="s">
        <v>3</v>
      </c>
      <c r="E1" t="s">
        <v>37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s="1" t="s">
        <v>17</v>
      </c>
    </row>
    <row r="2" spans="1:19" x14ac:dyDescent="0.2">
      <c r="A2">
        <v>1</v>
      </c>
      <c r="B2">
        <v>2</v>
      </c>
      <c r="C2">
        <v>62</v>
      </c>
      <c r="D2">
        <v>1</v>
      </c>
      <c r="E2" t="str">
        <f>LOOKUP(D2,DM!$A$1:$B$4,DM!$B$1:$B$4)</f>
        <v>Diabetes mellitus 1</v>
      </c>
      <c r="F2">
        <v>100</v>
      </c>
      <c r="G2">
        <v>154</v>
      </c>
      <c r="H2">
        <f t="shared" ref="H2:H65" si="0">F2/(G2/100*G2/100)</f>
        <v>42.165626581211001</v>
      </c>
      <c r="I2" t="str">
        <f>IF(H2&lt;18.5,"Baixo Peso",IF(H2&lt;25,"Peso Ideal",IF(H2&lt;30,"Sobrepeso",IF(H2&lt;35,"Obesidade Grau I",IF(H2&lt;40,"Obesidade Grau II","Obesidade Grau III")))))</f>
        <v>Obesidade Grau III</v>
      </c>
      <c r="J2">
        <v>32</v>
      </c>
      <c r="K2">
        <v>223</v>
      </c>
      <c r="L2">
        <v>9.4</v>
      </c>
      <c r="M2">
        <v>0.6</v>
      </c>
      <c r="N2">
        <v>7.5</v>
      </c>
      <c r="O2">
        <v>4.2</v>
      </c>
      <c r="P2">
        <v>219</v>
      </c>
      <c r="Q2">
        <v>179</v>
      </c>
      <c r="R2">
        <v>63</v>
      </c>
      <c r="S2">
        <f>(P2-R2)-(Q2/5)</f>
        <v>120.2</v>
      </c>
    </row>
    <row r="3" spans="1:19" x14ac:dyDescent="0.2">
      <c r="A3">
        <v>2</v>
      </c>
      <c r="B3">
        <v>1</v>
      </c>
      <c r="C3">
        <v>32</v>
      </c>
      <c r="D3">
        <v>1</v>
      </c>
      <c r="E3" t="str">
        <f>LOOKUP(D3,DM!$A$1:$B$4,DM!$B$1:$B$4)</f>
        <v>Diabetes mellitus 1</v>
      </c>
      <c r="F3">
        <v>78</v>
      </c>
      <c r="G3">
        <v>177</v>
      </c>
      <c r="H3">
        <f t="shared" si="0"/>
        <v>24.897060231734173</v>
      </c>
      <c r="I3" t="str">
        <f t="shared" ref="I3:I65" si="1">IF(H3&lt;18.5,"Baixo Peso",IF(H3&lt;25,"Pesos Ideal",IF(H3&lt;30,"Sobrepeso",IF(H3&lt;35,"Obesidade Grau I",IF(H3&lt;40,"Obesidade Grau II","Obesidade Grau III")))))</f>
        <v>Pesos Ideal</v>
      </c>
      <c r="J3">
        <v>27</v>
      </c>
      <c r="K3">
        <v>82</v>
      </c>
      <c r="L3">
        <v>9.1</v>
      </c>
      <c r="M3">
        <v>0.7</v>
      </c>
      <c r="N3">
        <v>7</v>
      </c>
      <c r="O3">
        <v>3.9</v>
      </c>
      <c r="P3">
        <v>184</v>
      </c>
      <c r="Q3">
        <v>63</v>
      </c>
      <c r="R3">
        <v>48</v>
      </c>
      <c r="S3">
        <f t="shared" ref="S3:S66" si="2">(P3-R3)-(Q3/5)</f>
        <v>123.4</v>
      </c>
    </row>
    <row r="4" spans="1:19" x14ac:dyDescent="0.2">
      <c r="A4">
        <v>3</v>
      </c>
      <c r="B4">
        <v>2</v>
      </c>
      <c r="C4">
        <v>32</v>
      </c>
      <c r="D4">
        <v>1</v>
      </c>
      <c r="E4" t="str">
        <f>LOOKUP(D4,DM!$A$1:$B$4,DM!$B$1:$B$4)</f>
        <v>Diabetes mellitus 1</v>
      </c>
      <c r="F4">
        <v>60</v>
      </c>
      <c r="G4">
        <v>161</v>
      </c>
      <c r="H4">
        <f t="shared" si="0"/>
        <v>23.147255121330193</v>
      </c>
      <c r="I4" t="str">
        <f t="shared" si="1"/>
        <v>Pesos Ideal</v>
      </c>
      <c r="J4">
        <v>23</v>
      </c>
      <c r="K4">
        <v>104</v>
      </c>
      <c r="L4">
        <v>8.8000000000000007</v>
      </c>
      <c r="M4">
        <v>0.7</v>
      </c>
      <c r="N4">
        <v>7.4</v>
      </c>
      <c r="O4">
        <v>3.9</v>
      </c>
      <c r="P4">
        <v>173</v>
      </c>
      <c r="Q4">
        <v>53</v>
      </c>
      <c r="R4">
        <v>55</v>
      </c>
      <c r="S4">
        <f t="shared" si="2"/>
        <v>107.4</v>
      </c>
    </row>
    <row r="5" spans="1:19" x14ac:dyDescent="0.2">
      <c r="A5">
        <v>4</v>
      </c>
      <c r="B5">
        <v>1</v>
      </c>
      <c r="C5">
        <v>59</v>
      </c>
      <c r="D5">
        <v>1</v>
      </c>
      <c r="E5" t="str">
        <f>LOOKUP(D5,DM!$A$1:$B$4,DM!$B$1:$B$4)</f>
        <v>Diabetes mellitus 1</v>
      </c>
      <c r="F5">
        <v>80</v>
      </c>
      <c r="G5">
        <v>174</v>
      </c>
      <c r="H5">
        <f t="shared" si="0"/>
        <v>26.423569824283259</v>
      </c>
      <c r="I5" t="str">
        <f t="shared" si="1"/>
        <v>Sobrepeso</v>
      </c>
      <c r="J5">
        <v>86</v>
      </c>
      <c r="K5">
        <v>324</v>
      </c>
      <c r="L5">
        <v>11.2</v>
      </c>
      <c r="M5">
        <v>2.5</v>
      </c>
      <c r="N5">
        <v>8.5</v>
      </c>
      <c r="O5">
        <v>4</v>
      </c>
      <c r="P5">
        <v>261</v>
      </c>
      <c r="Q5">
        <v>1013</v>
      </c>
      <c r="R5">
        <v>27</v>
      </c>
      <c r="S5">
        <f t="shared" si="2"/>
        <v>31.400000000000006</v>
      </c>
    </row>
    <row r="6" spans="1:19" x14ac:dyDescent="0.2">
      <c r="A6">
        <v>5</v>
      </c>
      <c r="B6">
        <v>2</v>
      </c>
      <c r="C6">
        <v>47</v>
      </c>
      <c r="D6">
        <v>1</v>
      </c>
      <c r="E6" t="str">
        <f>LOOKUP(D6,DM!$A$1:$B$4,DM!$B$1:$B$4)</f>
        <v>Diabetes mellitus 1</v>
      </c>
      <c r="F6">
        <v>56</v>
      </c>
      <c r="G6">
        <v>145</v>
      </c>
      <c r="H6">
        <f t="shared" si="0"/>
        <v>26.634958382877528</v>
      </c>
      <c r="I6" t="str">
        <f t="shared" si="1"/>
        <v>Sobrepeso</v>
      </c>
      <c r="J6">
        <v>25</v>
      </c>
      <c r="K6">
        <v>86</v>
      </c>
      <c r="L6">
        <v>7.9</v>
      </c>
      <c r="M6">
        <v>0.6</v>
      </c>
      <c r="N6">
        <v>8.1</v>
      </c>
      <c r="O6">
        <v>4.2</v>
      </c>
      <c r="P6">
        <v>146</v>
      </c>
      <c r="Q6">
        <v>58</v>
      </c>
      <c r="R6">
        <v>50</v>
      </c>
      <c r="S6">
        <f t="shared" si="2"/>
        <v>84.4</v>
      </c>
    </row>
    <row r="7" spans="1:19" x14ac:dyDescent="0.2">
      <c r="A7">
        <v>6</v>
      </c>
      <c r="B7">
        <v>2</v>
      </c>
      <c r="C7">
        <v>24</v>
      </c>
      <c r="D7">
        <v>1</v>
      </c>
      <c r="E7" t="str">
        <f>LOOKUP(D7,DM!$A$1:$B$4,DM!$B$1:$B$4)</f>
        <v>Diabetes mellitus 1</v>
      </c>
      <c r="F7">
        <v>83</v>
      </c>
      <c r="G7">
        <v>158</v>
      </c>
      <c r="H7">
        <f t="shared" si="0"/>
        <v>33.247876942797632</v>
      </c>
      <c r="I7" t="str">
        <f t="shared" si="1"/>
        <v>Obesidade Grau I</v>
      </c>
      <c r="J7">
        <v>23</v>
      </c>
      <c r="K7">
        <v>78</v>
      </c>
      <c r="L7">
        <v>7</v>
      </c>
      <c r="M7">
        <v>1.2</v>
      </c>
      <c r="N7">
        <v>7.5</v>
      </c>
      <c r="O7">
        <v>4.0999999999999996</v>
      </c>
      <c r="P7">
        <v>328</v>
      </c>
      <c r="Q7">
        <v>87</v>
      </c>
      <c r="R7">
        <v>64</v>
      </c>
      <c r="S7">
        <f t="shared" si="2"/>
        <v>246.6</v>
      </c>
    </row>
    <row r="8" spans="1:19" x14ac:dyDescent="0.2">
      <c r="A8">
        <v>7</v>
      </c>
      <c r="B8">
        <v>1</v>
      </c>
      <c r="C8">
        <v>52</v>
      </c>
      <c r="D8">
        <v>1</v>
      </c>
      <c r="E8" t="str">
        <f>LOOKUP(D8,DM!$A$1:$B$4,DM!$B$1:$B$4)</f>
        <v>Diabetes mellitus 1</v>
      </c>
      <c r="F8">
        <v>69</v>
      </c>
      <c r="G8">
        <v>172</v>
      </c>
      <c r="H8">
        <f t="shared" si="0"/>
        <v>23.323418063818284</v>
      </c>
      <c r="I8" t="str">
        <f t="shared" si="1"/>
        <v>Pesos Ideal</v>
      </c>
      <c r="J8">
        <v>26</v>
      </c>
      <c r="K8">
        <v>219</v>
      </c>
      <c r="L8">
        <v>6</v>
      </c>
      <c r="M8">
        <v>0.7</v>
      </c>
      <c r="N8">
        <v>6.7</v>
      </c>
      <c r="O8">
        <v>3.6</v>
      </c>
      <c r="P8">
        <v>189</v>
      </c>
      <c r="Q8">
        <v>89</v>
      </c>
      <c r="R8">
        <v>48</v>
      </c>
      <c r="S8">
        <f t="shared" si="2"/>
        <v>123.2</v>
      </c>
    </row>
    <row r="9" spans="1:19" x14ac:dyDescent="0.2">
      <c r="A9">
        <v>8</v>
      </c>
      <c r="B9">
        <v>2</v>
      </c>
      <c r="C9">
        <v>52</v>
      </c>
      <c r="D9">
        <v>1</v>
      </c>
      <c r="E9" t="str">
        <f>LOOKUP(D9,DM!$A$1:$B$4,DM!$B$1:$B$4)</f>
        <v>Diabetes mellitus 1</v>
      </c>
      <c r="F9">
        <v>52</v>
      </c>
      <c r="G9">
        <v>161</v>
      </c>
      <c r="H9">
        <f t="shared" si="0"/>
        <v>20.060954438486167</v>
      </c>
      <c r="I9" t="str">
        <f t="shared" si="1"/>
        <v>Pesos Ideal</v>
      </c>
      <c r="J9">
        <v>42</v>
      </c>
      <c r="K9">
        <v>169</v>
      </c>
      <c r="L9">
        <v>9.4</v>
      </c>
      <c r="M9">
        <v>0.8</v>
      </c>
      <c r="N9">
        <v>6.9</v>
      </c>
      <c r="O9">
        <v>3.7</v>
      </c>
      <c r="P9">
        <v>165</v>
      </c>
      <c r="Q9">
        <v>189</v>
      </c>
      <c r="R9">
        <v>37</v>
      </c>
      <c r="S9">
        <f t="shared" si="2"/>
        <v>90.2</v>
      </c>
    </row>
    <row r="10" spans="1:19" x14ac:dyDescent="0.2">
      <c r="A10">
        <v>9</v>
      </c>
      <c r="B10">
        <v>2</v>
      </c>
      <c r="C10">
        <v>27</v>
      </c>
      <c r="D10">
        <v>1</v>
      </c>
      <c r="E10" t="str">
        <f>LOOKUP(D10,DM!$A$1:$B$4,DM!$B$1:$B$4)</f>
        <v>Diabetes mellitus 1</v>
      </c>
      <c r="F10">
        <v>61</v>
      </c>
      <c r="G10">
        <v>166</v>
      </c>
      <c r="H10">
        <f t="shared" si="0"/>
        <v>22.136739730004358</v>
      </c>
      <c r="I10" t="str">
        <f t="shared" si="1"/>
        <v>Pesos Ideal</v>
      </c>
      <c r="J10">
        <v>27</v>
      </c>
      <c r="K10">
        <v>358</v>
      </c>
      <c r="L10">
        <v>9</v>
      </c>
      <c r="M10">
        <v>0.7</v>
      </c>
      <c r="N10">
        <v>6.9</v>
      </c>
      <c r="O10">
        <v>3.9</v>
      </c>
      <c r="P10">
        <v>184</v>
      </c>
      <c r="Q10">
        <v>104</v>
      </c>
      <c r="R10">
        <v>56</v>
      </c>
      <c r="S10">
        <f t="shared" si="2"/>
        <v>107.2</v>
      </c>
    </row>
    <row r="11" spans="1:19" x14ac:dyDescent="0.2">
      <c r="A11">
        <v>10</v>
      </c>
      <c r="B11">
        <v>1</v>
      </c>
      <c r="C11">
        <v>67</v>
      </c>
      <c r="D11">
        <v>1</v>
      </c>
      <c r="E11" t="str">
        <f>LOOKUP(D11,DM!$A$1:$B$4,DM!$B$1:$B$4)</f>
        <v>Diabetes mellitus 1</v>
      </c>
      <c r="F11">
        <v>80</v>
      </c>
      <c r="G11">
        <v>165</v>
      </c>
      <c r="H11">
        <f t="shared" si="0"/>
        <v>29.38475665748393</v>
      </c>
      <c r="I11" t="str">
        <f t="shared" si="1"/>
        <v>Sobrepeso</v>
      </c>
      <c r="J11">
        <v>24</v>
      </c>
      <c r="K11">
        <v>151</v>
      </c>
      <c r="L11">
        <v>8</v>
      </c>
      <c r="M11">
        <v>0.9</v>
      </c>
      <c r="N11">
        <v>7.2</v>
      </c>
      <c r="O11">
        <v>4</v>
      </c>
      <c r="P11">
        <v>112</v>
      </c>
      <c r="Q11">
        <v>105</v>
      </c>
      <c r="R11">
        <v>25</v>
      </c>
      <c r="S11">
        <f t="shared" si="2"/>
        <v>66</v>
      </c>
    </row>
    <row r="12" spans="1:19" x14ac:dyDescent="0.2">
      <c r="A12">
        <v>11</v>
      </c>
      <c r="B12">
        <v>1</v>
      </c>
      <c r="C12">
        <v>72</v>
      </c>
      <c r="D12">
        <v>1</v>
      </c>
      <c r="E12" t="str">
        <f>LOOKUP(D12,DM!$A$1:$B$4,DM!$B$1:$B$4)</f>
        <v>Diabetes mellitus 1</v>
      </c>
      <c r="F12">
        <v>61</v>
      </c>
      <c r="G12">
        <v>150</v>
      </c>
      <c r="H12">
        <f t="shared" si="0"/>
        <v>27.111111111111111</v>
      </c>
      <c r="I12" t="str">
        <f>IF(H12&lt;18.5,"Baixo Peso",IF(H12&lt;25,"Peso Ideal",IF(H12&lt;30,"Sobrepeso",IF(H12&lt;35,"Obesidade Grau I",IF(H12&lt;40,"Obesidade Grau II","Obesidade Grau III")))))</f>
        <v>Sobrepeso</v>
      </c>
      <c r="J12">
        <v>41</v>
      </c>
      <c r="K12">
        <v>136</v>
      </c>
      <c r="L12">
        <v>8.1999999999999993</v>
      </c>
      <c r="M12">
        <v>0.8</v>
      </c>
      <c r="N12">
        <v>6.7</v>
      </c>
      <c r="O12">
        <v>3.6</v>
      </c>
      <c r="P12">
        <v>222</v>
      </c>
      <c r="Q12">
        <v>96</v>
      </c>
      <c r="R12">
        <v>51</v>
      </c>
      <c r="S12">
        <f t="shared" si="2"/>
        <v>151.80000000000001</v>
      </c>
    </row>
    <row r="13" spans="1:19" x14ac:dyDescent="0.2">
      <c r="A13">
        <v>12</v>
      </c>
      <c r="B13">
        <v>2</v>
      </c>
      <c r="C13">
        <v>32</v>
      </c>
      <c r="D13">
        <v>1</v>
      </c>
      <c r="E13" t="str">
        <f>LOOKUP(D13,DM!$A$1:$B$4,DM!$B$1:$B$4)</f>
        <v>Diabetes mellitus 1</v>
      </c>
      <c r="F13">
        <v>70</v>
      </c>
      <c r="G13">
        <v>158</v>
      </c>
      <c r="H13">
        <f t="shared" si="0"/>
        <v>28.04037814452812</v>
      </c>
      <c r="I13" t="str">
        <f>IF(H13&lt;18.5,"Baixo Peso",IF(H13&lt;25,"Peso Ideal",IF(H13&lt;30,"Sobrepeso",IF(H13&lt;35,"Obesidade Grau I",IF(H13&lt;40,"Obesidade Grau II","Obesidade Grau III")))))</f>
        <v>Sobrepeso</v>
      </c>
      <c r="J13">
        <v>32</v>
      </c>
      <c r="K13">
        <v>71</v>
      </c>
      <c r="L13">
        <v>11.1</v>
      </c>
      <c r="M13">
        <v>0.6</v>
      </c>
      <c r="N13">
        <v>6.5</v>
      </c>
      <c r="O13">
        <v>3.4</v>
      </c>
      <c r="P13">
        <v>138</v>
      </c>
      <c r="Q13">
        <v>96</v>
      </c>
      <c r="R13">
        <v>40</v>
      </c>
      <c r="S13">
        <f t="shared" si="2"/>
        <v>78.8</v>
      </c>
    </row>
    <row r="14" spans="1:19" x14ac:dyDescent="0.2">
      <c r="A14">
        <v>13</v>
      </c>
      <c r="B14">
        <v>2</v>
      </c>
      <c r="C14">
        <v>42</v>
      </c>
      <c r="D14">
        <v>1</v>
      </c>
      <c r="E14" t="str">
        <f>LOOKUP(D14,DM!$A$1:$B$4,DM!$B$1:$B$4)</f>
        <v>Diabetes mellitus 1</v>
      </c>
      <c r="F14">
        <v>52</v>
      </c>
      <c r="G14">
        <v>163</v>
      </c>
      <c r="H14">
        <f t="shared" si="0"/>
        <v>19.571681282697881</v>
      </c>
      <c r="I14" t="str">
        <f t="shared" si="1"/>
        <v>Pesos Ideal</v>
      </c>
      <c r="J14">
        <v>33</v>
      </c>
      <c r="K14">
        <v>182</v>
      </c>
      <c r="L14">
        <v>9.3000000000000007</v>
      </c>
      <c r="M14">
        <v>0.6</v>
      </c>
      <c r="N14">
        <v>6</v>
      </c>
      <c r="O14">
        <v>3.4</v>
      </c>
      <c r="P14">
        <v>165</v>
      </c>
      <c r="Q14">
        <v>69</v>
      </c>
      <c r="R14">
        <v>29</v>
      </c>
      <c r="S14">
        <f t="shared" si="2"/>
        <v>122.2</v>
      </c>
    </row>
    <row r="15" spans="1:19" x14ac:dyDescent="0.2">
      <c r="A15">
        <v>14</v>
      </c>
      <c r="B15">
        <v>2</v>
      </c>
      <c r="C15">
        <v>34</v>
      </c>
      <c r="D15">
        <v>1</v>
      </c>
      <c r="E15" t="str">
        <f>LOOKUP(D15,DM!$A$1:$B$4,DM!$B$1:$B$4)</f>
        <v>Diabetes mellitus 1</v>
      </c>
      <c r="F15">
        <v>66</v>
      </c>
      <c r="G15">
        <v>170</v>
      </c>
      <c r="H15">
        <f t="shared" si="0"/>
        <v>22.837370242214533</v>
      </c>
      <c r="I15" t="str">
        <f t="shared" si="1"/>
        <v>Pesos Ideal</v>
      </c>
      <c r="J15">
        <v>35</v>
      </c>
      <c r="K15">
        <v>109</v>
      </c>
      <c r="L15">
        <v>8.3000000000000007</v>
      </c>
      <c r="M15">
        <v>0.7</v>
      </c>
      <c r="N15">
        <v>6.9</v>
      </c>
      <c r="O15">
        <v>4.0999999999999996</v>
      </c>
      <c r="P15">
        <v>186</v>
      </c>
      <c r="Q15">
        <v>51</v>
      </c>
      <c r="R15">
        <v>62</v>
      </c>
      <c r="S15">
        <f t="shared" si="2"/>
        <v>113.8</v>
      </c>
    </row>
    <row r="16" spans="1:19" x14ac:dyDescent="0.2">
      <c r="A16">
        <v>15</v>
      </c>
      <c r="B16">
        <v>1</v>
      </c>
      <c r="C16">
        <v>67</v>
      </c>
      <c r="D16">
        <v>1</v>
      </c>
      <c r="E16" t="str">
        <f>LOOKUP(D16,DM!$A$1:$B$4,DM!$B$1:$B$4)</f>
        <v>Diabetes mellitus 1</v>
      </c>
      <c r="F16">
        <v>83</v>
      </c>
      <c r="G16">
        <v>166</v>
      </c>
      <c r="H16">
        <f t="shared" si="0"/>
        <v>30.120481927710845</v>
      </c>
      <c r="I16" t="str">
        <f t="shared" si="1"/>
        <v>Obesidade Grau I</v>
      </c>
      <c r="J16">
        <v>40</v>
      </c>
      <c r="K16">
        <v>236</v>
      </c>
      <c r="L16">
        <v>9.1</v>
      </c>
      <c r="M16">
        <v>1.1000000000000001</v>
      </c>
      <c r="N16">
        <v>8</v>
      </c>
      <c r="O16">
        <v>4.4000000000000004</v>
      </c>
      <c r="P16">
        <v>141</v>
      </c>
      <c r="Q16">
        <v>111</v>
      </c>
      <c r="R16">
        <v>35</v>
      </c>
      <c r="S16">
        <f t="shared" si="2"/>
        <v>83.8</v>
      </c>
    </row>
    <row r="17" spans="1:19" x14ac:dyDescent="0.2">
      <c r="A17">
        <v>16</v>
      </c>
      <c r="B17">
        <v>1</v>
      </c>
      <c r="C17">
        <v>29</v>
      </c>
      <c r="D17">
        <v>1</v>
      </c>
      <c r="E17" t="str">
        <f>LOOKUP(D17,DM!$A$1:$B$4,DM!$B$1:$B$4)</f>
        <v>Diabetes mellitus 1</v>
      </c>
      <c r="F17">
        <v>148</v>
      </c>
      <c r="G17">
        <v>180</v>
      </c>
      <c r="H17">
        <f t="shared" si="0"/>
        <v>45.679012345679013</v>
      </c>
      <c r="I17" t="str">
        <f t="shared" si="1"/>
        <v>Obesidade Grau III</v>
      </c>
      <c r="J17">
        <v>42</v>
      </c>
      <c r="K17">
        <v>98</v>
      </c>
      <c r="L17">
        <v>5.8</v>
      </c>
      <c r="M17">
        <v>1</v>
      </c>
      <c r="N17">
        <v>7.2</v>
      </c>
      <c r="O17">
        <v>3.6</v>
      </c>
      <c r="P17">
        <v>217</v>
      </c>
      <c r="Q17">
        <v>137</v>
      </c>
      <c r="R17">
        <v>50</v>
      </c>
      <c r="S17">
        <f t="shared" si="2"/>
        <v>139.6</v>
      </c>
    </row>
    <row r="18" spans="1:19" x14ac:dyDescent="0.2">
      <c r="A18">
        <v>17</v>
      </c>
      <c r="B18">
        <v>2</v>
      </c>
      <c r="C18">
        <v>47</v>
      </c>
      <c r="D18">
        <v>1</v>
      </c>
      <c r="E18" t="str">
        <f>LOOKUP(D18,DM!$A$1:$B$4,DM!$B$1:$B$4)</f>
        <v>Diabetes mellitus 1</v>
      </c>
      <c r="F18">
        <v>83</v>
      </c>
      <c r="G18">
        <v>173</v>
      </c>
      <c r="H18">
        <f t="shared" si="0"/>
        <v>27.732299776136855</v>
      </c>
      <c r="I18" t="str">
        <f t="shared" si="1"/>
        <v>Sobrepeso</v>
      </c>
      <c r="J18">
        <v>38</v>
      </c>
      <c r="K18">
        <v>70</v>
      </c>
      <c r="L18">
        <v>9.9</v>
      </c>
      <c r="M18">
        <v>0.7</v>
      </c>
      <c r="N18">
        <v>6.7</v>
      </c>
      <c r="O18">
        <v>3.8</v>
      </c>
      <c r="P18">
        <v>177</v>
      </c>
      <c r="Q18">
        <v>92</v>
      </c>
      <c r="R18">
        <v>51</v>
      </c>
      <c r="S18">
        <f t="shared" si="2"/>
        <v>107.6</v>
      </c>
    </row>
    <row r="19" spans="1:19" x14ac:dyDescent="0.2">
      <c r="A19">
        <v>18</v>
      </c>
      <c r="B19">
        <v>1</v>
      </c>
      <c r="C19">
        <v>65</v>
      </c>
      <c r="D19">
        <v>1</v>
      </c>
      <c r="E19" t="str">
        <f>LOOKUP(D19,DM!$A$1:$B$4,DM!$B$1:$B$4)</f>
        <v>Diabetes mellitus 1</v>
      </c>
      <c r="F19">
        <v>86</v>
      </c>
      <c r="G19">
        <v>175</v>
      </c>
      <c r="H19">
        <f t="shared" si="0"/>
        <v>28.081632653061224</v>
      </c>
      <c r="I19" t="str">
        <f t="shared" si="1"/>
        <v>Sobrepeso</v>
      </c>
      <c r="J19">
        <v>35</v>
      </c>
      <c r="K19">
        <v>107</v>
      </c>
      <c r="L19">
        <v>6.7</v>
      </c>
      <c r="M19">
        <v>0.9</v>
      </c>
      <c r="N19">
        <v>7</v>
      </c>
      <c r="O19">
        <v>3.8</v>
      </c>
      <c r="P19">
        <v>124</v>
      </c>
      <c r="Q19">
        <v>50</v>
      </c>
      <c r="R19">
        <v>39</v>
      </c>
      <c r="S19">
        <f t="shared" si="2"/>
        <v>75</v>
      </c>
    </row>
    <row r="20" spans="1:19" x14ac:dyDescent="0.2">
      <c r="A20">
        <v>19</v>
      </c>
      <c r="B20">
        <v>2</v>
      </c>
      <c r="C20">
        <v>51</v>
      </c>
      <c r="D20">
        <v>1</v>
      </c>
      <c r="E20" t="str">
        <f>LOOKUP(D20,DM!$A$1:$B$4,DM!$B$1:$B$4)</f>
        <v>Diabetes mellitus 1</v>
      </c>
      <c r="F20">
        <v>64</v>
      </c>
      <c r="G20">
        <v>160</v>
      </c>
      <c r="H20">
        <f t="shared" si="0"/>
        <v>25</v>
      </c>
      <c r="I20" t="str">
        <f t="shared" si="1"/>
        <v>Sobrepeso</v>
      </c>
      <c r="J20">
        <v>19</v>
      </c>
      <c r="K20">
        <v>120</v>
      </c>
      <c r="L20">
        <v>8.6</v>
      </c>
      <c r="M20">
        <v>0.8</v>
      </c>
      <c r="N20">
        <v>7</v>
      </c>
      <c r="O20">
        <v>3.9</v>
      </c>
      <c r="P20">
        <v>115</v>
      </c>
      <c r="Q20">
        <v>66</v>
      </c>
      <c r="R20">
        <v>43</v>
      </c>
      <c r="S20">
        <f t="shared" si="2"/>
        <v>58.8</v>
      </c>
    </row>
    <row r="21" spans="1:19" x14ac:dyDescent="0.2">
      <c r="A21">
        <v>20</v>
      </c>
      <c r="B21">
        <v>2</v>
      </c>
      <c r="C21">
        <v>30</v>
      </c>
      <c r="D21">
        <v>1</v>
      </c>
      <c r="E21" t="str">
        <f>LOOKUP(D21,DM!$A$1:$B$4,DM!$B$1:$B$4)</f>
        <v>Diabetes mellitus 1</v>
      </c>
      <c r="F21">
        <v>57</v>
      </c>
      <c r="G21">
        <v>150</v>
      </c>
      <c r="H21">
        <f t="shared" si="0"/>
        <v>25.333333333333332</v>
      </c>
      <c r="I21" t="str">
        <f t="shared" si="1"/>
        <v>Sobrepeso</v>
      </c>
      <c r="J21">
        <v>26</v>
      </c>
      <c r="K21">
        <v>74</v>
      </c>
      <c r="L21">
        <v>10.1</v>
      </c>
      <c r="M21">
        <v>0.5</v>
      </c>
      <c r="N21">
        <v>5.9</v>
      </c>
      <c r="O21">
        <v>3.5</v>
      </c>
      <c r="P21">
        <v>198</v>
      </c>
      <c r="Q21">
        <v>39</v>
      </c>
      <c r="R21">
        <v>69</v>
      </c>
      <c r="S21">
        <f t="shared" si="2"/>
        <v>121.2</v>
      </c>
    </row>
    <row r="22" spans="1:19" x14ac:dyDescent="0.2">
      <c r="A22">
        <v>21</v>
      </c>
      <c r="B22">
        <v>2</v>
      </c>
      <c r="C22">
        <v>22</v>
      </c>
      <c r="D22">
        <v>1</v>
      </c>
      <c r="E22" t="str">
        <f>LOOKUP(D22,DM!$A$1:$B$4,DM!$B$1:$B$4)</f>
        <v>Diabetes mellitus 1</v>
      </c>
      <c r="F22">
        <v>57</v>
      </c>
      <c r="G22">
        <v>169</v>
      </c>
      <c r="H22">
        <f t="shared" si="0"/>
        <v>19.957284408809215</v>
      </c>
      <c r="I22" t="str">
        <f t="shared" si="1"/>
        <v>Pesos Ideal</v>
      </c>
      <c r="J22">
        <v>24</v>
      </c>
      <c r="K22">
        <v>100</v>
      </c>
      <c r="L22">
        <v>7.1</v>
      </c>
      <c r="M22">
        <v>0.6</v>
      </c>
      <c r="N22">
        <v>7</v>
      </c>
      <c r="O22">
        <v>3.8</v>
      </c>
      <c r="P22">
        <v>128</v>
      </c>
      <c r="Q22">
        <v>40</v>
      </c>
      <c r="R22">
        <v>49</v>
      </c>
      <c r="S22">
        <f t="shared" si="2"/>
        <v>71</v>
      </c>
    </row>
    <row r="23" spans="1:19" x14ac:dyDescent="0.2">
      <c r="A23">
        <v>22</v>
      </c>
      <c r="B23">
        <v>2</v>
      </c>
      <c r="C23">
        <v>35</v>
      </c>
      <c r="D23">
        <v>1</v>
      </c>
      <c r="E23" t="str">
        <f>LOOKUP(D23,DM!$A$1:$B$4,DM!$B$1:$B$4)</f>
        <v>Diabetes mellitus 1</v>
      </c>
      <c r="F23">
        <v>57</v>
      </c>
      <c r="G23">
        <v>162</v>
      </c>
      <c r="H23">
        <f t="shared" si="0"/>
        <v>21.719250114311841</v>
      </c>
      <c r="I23" t="str">
        <f t="shared" si="1"/>
        <v>Pesos Ideal</v>
      </c>
      <c r="J23">
        <v>27</v>
      </c>
      <c r="K23">
        <v>251</v>
      </c>
      <c r="L23">
        <v>8.4</v>
      </c>
      <c r="M23">
        <v>0.7</v>
      </c>
      <c r="N23">
        <v>7.2</v>
      </c>
      <c r="O23">
        <v>4.2</v>
      </c>
      <c r="P23">
        <v>150</v>
      </c>
      <c r="Q23">
        <v>74</v>
      </c>
      <c r="R23">
        <v>51</v>
      </c>
      <c r="S23">
        <f t="shared" si="2"/>
        <v>84.2</v>
      </c>
    </row>
    <row r="24" spans="1:19" x14ac:dyDescent="0.2">
      <c r="A24">
        <v>23</v>
      </c>
      <c r="B24">
        <v>1</v>
      </c>
      <c r="C24">
        <v>25</v>
      </c>
      <c r="D24">
        <v>1</v>
      </c>
      <c r="E24" t="str">
        <f>LOOKUP(D24,DM!$A$1:$B$4,DM!$B$1:$B$4)</f>
        <v>Diabetes mellitus 1</v>
      </c>
      <c r="F24">
        <v>54</v>
      </c>
      <c r="G24">
        <v>185</v>
      </c>
      <c r="H24">
        <f t="shared" si="0"/>
        <v>15.777940102264427</v>
      </c>
      <c r="I24" t="str">
        <f t="shared" si="1"/>
        <v>Baixo Peso</v>
      </c>
      <c r="J24">
        <v>36</v>
      </c>
      <c r="K24">
        <v>105</v>
      </c>
      <c r="L24">
        <v>5.2</v>
      </c>
      <c r="M24">
        <v>0.9</v>
      </c>
      <c r="N24">
        <v>7.3</v>
      </c>
      <c r="O24">
        <v>3.9</v>
      </c>
      <c r="P24">
        <v>158</v>
      </c>
      <c r="Q24">
        <v>58</v>
      </c>
      <c r="R24">
        <v>45</v>
      </c>
      <c r="S24">
        <f t="shared" si="2"/>
        <v>101.4</v>
      </c>
    </row>
    <row r="25" spans="1:19" x14ac:dyDescent="0.2">
      <c r="A25">
        <v>24</v>
      </c>
      <c r="B25">
        <v>2</v>
      </c>
      <c r="C25">
        <v>53</v>
      </c>
      <c r="D25">
        <v>1</v>
      </c>
      <c r="E25" t="str">
        <f>LOOKUP(D25,DM!$A$1:$B$4,DM!$B$1:$B$4)</f>
        <v>Diabetes mellitus 1</v>
      </c>
      <c r="F25">
        <v>110</v>
      </c>
      <c r="G25">
        <v>162</v>
      </c>
      <c r="H25">
        <f t="shared" si="0"/>
        <v>41.914342325864958</v>
      </c>
      <c r="I25" t="str">
        <f t="shared" si="1"/>
        <v>Obesidade Grau III</v>
      </c>
      <c r="J25">
        <v>36</v>
      </c>
      <c r="K25">
        <v>151</v>
      </c>
      <c r="L25">
        <v>5.9</v>
      </c>
      <c r="M25">
        <v>0.8</v>
      </c>
      <c r="N25">
        <v>7.1</v>
      </c>
      <c r="O25">
        <v>3.7</v>
      </c>
      <c r="P25">
        <v>159</v>
      </c>
      <c r="Q25">
        <v>185</v>
      </c>
      <c r="R25">
        <v>34</v>
      </c>
      <c r="S25">
        <f t="shared" si="2"/>
        <v>88</v>
      </c>
    </row>
    <row r="26" spans="1:19" x14ac:dyDescent="0.2">
      <c r="A26">
        <v>25</v>
      </c>
      <c r="B26">
        <v>1</v>
      </c>
      <c r="C26">
        <v>46</v>
      </c>
      <c r="D26">
        <v>1</v>
      </c>
      <c r="E26" t="str">
        <f>LOOKUP(D26,DM!$A$1:$B$4,DM!$B$1:$B$4)</f>
        <v>Diabetes mellitus 1</v>
      </c>
      <c r="F26">
        <v>92</v>
      </c>
      <c r="G26">
        <v>179</v>
      </c>
      <c r="H26">
        <f t="shared" si="0"/>
        <v>28.713211198152365</v>
      </c>
      <c r="I26" t="str">
        <f t="shared" si="1"/>
        <v>Sobrepeso</v>
      </c>
      <c r="J26">
        <v>43</v>
      </c>
      <c r="K26">
        <v>218</v>
      </c>
      <c r="L26">
        <v>9</v>
      </c>
      <c r="M26">
        <v>0.9</v>
      </c>
      <c r="N26">
        <v>6.8</v>
      </c>
      <c r="O26">
        <v>3.9</v>
      </c>
      <c r="P26">
        <v>166</v>
      </c>
      <c r="Q26">
        <v>55</v>
      </c>
      <c r="R26">
        <v>58</v>
      </c>
      <c r="S26">
        <f t="shared" si="2"/>
        <v>97</v>
      </c>
    </row>
    <row r="27" spans="1:19" x14ac:dyDescent="0.2">
      <c r="A27">
        <v>26</v>
      </c>
      <c r="B27">
        <v>1</v>
      </c>
      <c r="C27">
        <v>77</v>
      </c>
      <c r="D27">
        <v>1</v>
      </c>
      <c r="E27" t="str">
        <f>LOOKUP(D27,DM!$A$1:$B$4,DM!$B$1:$B$4)</f>
        <v>Diabetes mellitus 1</v>
      </c>
      <c r="F27">
        <v>65</v>
      </c>
      <c r="G27">
        <v>168</v>
      </c>
      <c r="H27">
        <f t="shared" si="0"/>
        <v>23.030045351473923</v>
      </c>
      <c r="I27" t="str">
        <f t="shared" si="1"/>
        <v>Pesos Ideal</v>
      </c>
      <c r="J27">
        <v>38</v>
      </c>
      <c r="K27">
        <v>142</v>
      </c>
      <c r="L27">
        <v>6.5</v>
      </c>
      <c r="M27">
        <v>0.7</v>
      </c>
      <c r="N27">
        <v>6.8</v>
      </c>
      <c r="O27">
        <v>3.2</v>
      </c>
      <c r="P27">
        <v>142</v>
      </c>
      <c r="Q27">
        <v>117</v>
      </c>
      <c r="R27">
        <v>34</v>
      </c>
      <c r="S27">
        <f t="shared" si="2"/>
        <v>84.6</v>
      </c>
    </row>
    <row r="28" spans="1:19" x14ac:dyDescent="0.2">
      <c r="A28">
        <v>27</v>
      </c>
      <c r="B28">
        <v>2</v>
      </c>
      <c r="C28">
        <v>50</v>
      </c>
      <c r="D28">
        <v>1</v>
      </c>
      <c r="E28" t="str">
        <f>LOOKUP(D28,DM!$A$1:$B$4,DM!$B$1:$B$4)</f>
        <v>Diabetes mellitus 1</v>
      </c>
      <c r="F28">
        <v>72</v>
      </c>
      <c r="G28">
        <v>150</v>
      </c>
      <c r="H28">
        <f t="shared" si="0"/>
        <v>32</v>
      </c>
      <c r="I28" t="str">
        <f t="shared" si="1"/>
        <v>Obesidade Grau I</v>
      </c>
      <c r="J28">
        <v>23</v>
      </c>
      <c r="K28">
        <v>209</v>
      </c>
      <c r="L28">
        <v>7.5</v>
      </c>
      <c r="M28">
        <v>0.9</v>
      </c>
      <c r="N28">
        <v>7.7</v>
      </c>
      <c r="O28">
        <v>4.5</v>
      </c>
      <c r="P28">
        <v>229</v>
      </c>
      <c r="Q28">
        <v>176</v>
      </c>
      <c r="R28">
        <v>47</v>
      </c>
      <c r="S28">
        <f t="shared" si="2"/>
        <v>146.80000000000001</v>
      </c>
    </row>
    <row r="29" spans="1:19" x14ac:dyDescent="0.2">
      <c r="A29">
        <v>28</v>
      </c>
      <c r="B29">
        <v>2</v>
      </c>
      <c r="C29">
        <v>43</v>
      </c>
      <c r="D29">
        <v>1</v>
      </c>
      <c r="E29" t="str">
        <f>LOOKUP(D29,DM!$A$1:$B$4,DM!$B$1:$B$4)</f>
        <v>Diabetes mellitus 1</v>
      </c>
      <c r="F29">
        <v>67</v>
      </c>
      <c r="G29">
        <v>167</v>
      </c>
      <c r="H29">
        <f t="shared" si="0"/>
        <v>24.023808670084982</v>
      </c>
      <c r="I29" t="str">
        <f t="shared" si="1"/>
        <v>Pesos Ideal</v>
      </c>
      <c r="J29">
        <v>21</v>
      </c>
      <c r="K29">
        <v>304</v>
      </c>
      <c r="L29">
        <v>8.5</v>
      </c>
      <c r="M29">
        <v>0.6</v>
      </c>
      <c r="N29">
        <v>6.4</v>
      </c>
      <c r="O29">
        <v>3.6</v>
      </c>
      <c r="P29">
        <v>458</v>
      </c>
      <c r="Q29">
        <v>52</v>
      </c>
      <c r="R29">
        <v>44</v>
      </c>
      <c r="S29">
        <f t="shared" si="2"/>
        <v>403.6</v>
      </c>
    </row>
    <row r="30" spans="1:19" x14ac:dyDescent="0.2">
      <c r="A30">
        <v>29</v>
      </c>
      <c r="B30">
        <v>1</v>
      </c>
      <c r="C30">
        <v>37</v>
      </c>
      <c r="D30">
        <v>1</v>
      </c>
      <c r="E30" t="str">
        <f>LOOKUP(D30,DM!$A$1:$B$4,DM!$B$1:$B$4)</f>
        <v>Diabetes mellitus 1</v>
      </c>
      <c r="F30">
        <v>64</v>
      </c>
      <c r="G30">
        <v>162</v>
      </c>
      <c r="H30">
        <f t="shared" si="0"/>
        <v>24.386526444139612</v>
      </c>
      <c r="I30" t="str">
        <f t="shared" si="1"/>
        <v>Pesos Ideal</v>
      </c>
      <c r="J30">
        <v>28</v>
      </c>
      <c r="K30">
        <v>102</v>
      </c>
      <c r="L30">
        <v>8</v>
      </c>
      <c r="M30">
        <v>0.7</v>
      </c>
      <c r="N30">
        <v>7.12</v>
      </c>
      <c r="O30">
        <v>3.9</v>
      </c>
      <c r="P30">
        <v>220</v>
      </c>
      <c r="Q30">
        <v>69</v>
      </c>
      <c r="R30">
        <v>37</v>
      </c>
      <c r="S30">
        <f t="shared" si="2"/>
        <v>169.2</v>
      </c>
    </row>
    <row r="31" spans="1:19" x14ac:dyDescent="0.2">
      <c r="A31">
        <v>30</v>
      </c>
      <c r="B31">
        <v>2</v>
      </c>
      <c r="C31">
        <v>50</v>
      </c>
      <c r="D31">
        <v>1</v>
      </c>
      <c r="E31" t="str">
        <f>LOOKUP(D31,DM!$A$1:$B$4,DM!$B$1:$B$4)</f>
        <v>Diabetes mellitus 1</v>
      </c>
      <c r="F31">
        <v>69</v>
      </c>
      <c r="G31">
        <v>165</v>
      </c>
      <c r="H31">
        <f t="shared" si="0"/>
        <v>25.344352617079888</v>
      </c>
      <c r="I31" t="str">
        <f t="shared" si="1"/>
        <v>Sobrepeso</v>
      </c>
      <c r="J31">
        <v>20</v>
      </c>
      <c r="K31">
        <v>63</v>
      </c>
      <c r="L31">
        <v>7.8</v>
      </c>
      <c r="M31">
        <v>1.9</v>
      </c>
      <c r="N31">
        <v>7.4</v>
      </c>
      <c r="O31">
        <v>4.2</v>
      </c>
      <c r="P31">
        <v>144</v>
      </c>
      <c r="Q31">
        <v>57</v>
      </c>
      <c r="R31">
        <v>84</v>
      </c>
      <c r="S31">
        <f t="shared" si="2"/>
        <v>48.6</v>
      </c>
    </row>
    <row r="32" spans="1:19" x14ac:dyDescent="0.2">
      <c r="A32">
        <v>31</v>
      </c>
      <c r="B32">
        <v>1</v>
      </c>
      <c r="C32">
        <v>23</v>
      </c>
      <c r="D32">
        <v>1</v>
      </c>
      <c r="E32" t="str">
        <f>LOOKUP(D32,DM!$A$1:$B$4,DM!$B$1:$B$4)</f>
        <v>Diabetes mellitus 1</v>
      </c>
      <c r="F32">
        <v>75</v>
      </c>
      <c r="G32">
        <v>179</v>
      </c>
      <c r="H32">
        <f t="shared" si="0"/>
        <v>23.407509128928556</v>
      </c>
      <c r="I32" t="str">
        <f t="shared" si="1"/>
        <v>Pesos Ideal</v>
      </c>
      <c r="J32">
        <v>30</v>
      </c>
      <c r="K32">
        <v>468</v>
      </c>
      <c r="L32">
        <v>16.3</v>
      </c>
      <c r="M32">
        <v>0.8</v>
      </c>
      <c r="N32">
        <v>7.8</v>
      </c>
      <c r="O32">
        <v>4.5</v>
      </c>
      <c r="P32">
        <v>156</v>
      </c>
      <c r="Q32">
        <v>87</v>
      </c>
      <c r="R32">
        <v>56</v>
      </c>
      <c r="S32">
        <f t="shared" si="2"/>
        <v>82.6</v>
      </c>
    </row>
    <row r="33" spans="1:19" x14ac:dyDescent="0.2">
      <c r="A33">
        <v>32</v>
      </c>
      <c r="B33">
        <v>1</v>
      </c>
      <c r="C33">
        <v>19</v>
      </c>
      <c r="D33">
        <v>1</v>
      </c>
      <c r="E33" t="str">
        <f>LOOKUP(D33,DM!$A$1:$B$4,DM!$B$1:$B$4)</f>
        <v>Diabetes mellitus 1</v>
      </c>
      <c r="F33">
        <v>36</v>
      </c>
      <c r="G33">
        <v>130</v>
      </c>
      <c r="H33">
        <f t="shared" si="0"/>
        <v>21.301775147928996</v>
      </c>
      <c r="I33" t="str">
        <f t="shared" si="1"/>
        <v>Pesos Ideal</v>
      </c>
      <c r="J33">
        <v>24</v>
      </c>
      <c r="K33">
        <v>83</v>
      </c>
      <c r="L33">
        <v>6</v>
      </c>
      <c r="M33">
        <v>0.6</v>
      </c>
      <c r="N33">
        <v>9.1999999999999993</v>
      </c>
      <c r="O33">
        <v>4.76</v>
      </c>
      <c r="P33">
        <v>170</v>
      </c>
      <c r="Q33">
        <v>80</v>
      </c>
      <c r="R33">
        <v>40</v>
      </c>
      <c r="S33">
        <f t="shared" si="2"/>
        <v>114</v>
      </c>
    </row>
    <row r="34" spans="1:19" x14ac:dyDescent="0.2">
      <c r="A34">
        <v>33</v>
      </c>
      <c r="B34">
        <v>2</v>
      </c>
      <c r="C34">
        <v>46</v>
      </c>
      <c r="D34">
        <v>1</v>
      </c>
      <c r="E34" t="str">
        <f>LOOKUP(D34,DM!$A$1:$B$4,DM!$B$1:$B$4)</f>
        <v>Diabetes mellitus 1</v>
      </c>
      <c r="F34">
        <v>82</v>
      </c>
      <c r="G34">
        <v>163</v>
      </c>
      <c r="H34">
        <f t="shared" si="0"/>
        <v>30.863035868869737</v>
      </c>
      <c r="I34" t="str">
        <f t="shared" si="1"/>
        <v>Obesidade Grau I</v>
      </c>
      <c r="J34">
        <v>35</v>
      </c>
      <c r="K34">
        <v>80</v>
      </c>
      <c r="L34">
        <v>7.9</v>
      </c>
      <c r="M34">
        <v>1.07</v>
      </c>
      <c r="N34">
        <v>7.19</v>
      </c>
      <c r="O34">
        <v>3.38</v>
      </c>
      <c r="P34">
        <v>175</v>
      </c>
      <c r="Q34">
        <v>79</v>
      </c>
      <c r="R34">
        <v>39</v>
      </c>
      <c r="S34">
        <f t="shared" si="2"/>
        <v>120.2</v>
      </c>
    </row>
    <row r="35" spans="1:19" x14ac:dyDescent="0.2">
      <c r="A35">
        <v>34</v>
      </c>
      <c r="B35">
        <v>2</v>
      </c>
      <c r="C35">
        <v>47</v>
      </c>
      <c r="D35">
        <v>1</v>
      </c>
      <c r="E35" t="str">
        <f>LOOKUP(D35,DM!$A$1:$B$4,DM!$B$1:$B$4)</f>
        <v>Diabetes mellitus 1</v>
      </c>
      <c r="F35">
        <v>89</v>
      </c>
      <c r="G35">
        <v>165</v>
      </c>
      <c r="H35">
        <f t="shared" si="0"/>
        <v>32.690541781450868</v>
      </c>
      <c r="I35" t="str">
        <f t="shared" si="1"/>
        <v>Obesidade Grau I</v>
      </c>
      <c r="J35">
        <v>33</v>
      </c>
      <c r="K35">
        <v>336</v>
      </c>
      <c r="L35">
        <v>7.9</v>
      </c>
      <c r="M35">
        <v>0.86</v>
      </c>
      <c r="N35">
        <v>7.05</v>
      </c>
      <c r="O35">
        <v>4.1100000000000003</v>
      </c>
      <c r="P35">
        <v>238</v>
      </c>
      <c r="Q35">
        <v>61</v>
      </c>
      <c r="R35">
        <v>52</v>
      </c>
      <c r="S35">
        <f t="shared" si="2"/>
        <v>173.8</v>
      </c>
    </row>
    <row r="36" spans="1:19" x14ac:dyDescent="0.2">
      <c r="A36">
        <v>35</v>
      </c>
      <c r="B36">
        <v>2</v>
      </c>
      <c r="C36">
        <v>24</v>
      </c>
      <c r="D36">
        <v>1</v>
      </c>
      <c r="E36" t="str">
        <f>LOOKUP(D36,DM!$A$1:$B$4,DM!$B$1:$B$4)</f>
        <v>Diabetes mellitus 1</v>
      </c>
      <c r="F36">
        <v>999</v>
      </c>
      <c r="G36">
        <v>169</v>
      </c>
      <c r="H36">
        <f t="shared" si="0"/>
        <v>349.7776688491299</v>
      </c>
      <c r="I36" t="str">
        <f t="shared" si="1"/>
        <v>Obesidade Grau III</v>
      </c>
      <c r="J36">
        <v>17</v>
      </c>
      <c r="K36">
        <v>134</v>
      </c>
      <c r="L36">
        <v>5</v>
      </c>
      <c r="M36">
        <v>0.75</v>
      </c>
      <c r="N36">
        <v>6.39</v>
      </c>
      <c r="O36">
        <v>2.71</v>
      </c>
      <c r="P36">
        <v>129</v>
      </c>
      <c r="Q36">
        <v>149</v>
      </c>
      <c r="R36">
        <v>39</v>
      </c>
      <c r="S36">
        <f t="shared" si="2"/>
        <v>60.2</v>
      </c>
    </row>
    <row r="37" spans="1:19" x14ac:dyDescent="0.2">
      <c r="A37">
        <v>36</v>
      </c>
      <c r="B37">
        <v>2</v>
      </c>
      <c r="C37">
        <v>41</v>
      </c>
      <c r="D37">
        <v>1</v>
      </c>
      <c r="E37" t="str">
        <f>LOOKUP(D37,DM!$A$1:$B$4,DM!$B$1:$B$4)</f>
        <v>Diabetes mellitus 1</v>
      </c>
      <c r="F37">
        <v>63</v>
      </c>
      <c r="G37">
        <v>155</v>
      </c>
      <c r="H37">
        <f t="shared" si="0"/>
        <v>26.222684703433924</v>
      </c>
      <c r="I37" t="str">
        <f t="shared" si="1"/>
        <v>Sobrepeso</v>
      </c>
      <c r="J37">
        <v>24</v>
      </c>
      <c r="K37">
        <v>56</v>
      </c>
      <c r="L37">
        <v>10.4</v>
      </c>
      <c r="M37">
        <v>1.01</v>
      </c>
      <c r="N37">
        <v>8.4</v>
      </c>
      <c r="O37">
        <v>3.94</v>
      </c>
      <c r="P37">
        <v>132</v>
      </c>
      <c r="Q37">
        <v>51</v>
      </c>
      <c r="R37">
        <v>45</v>
      </c>
      <c r="S37">
        <f t="shared" si="2"/>
        <v>76.8</v>
      </c>
    </row>
    <row r="38" spans="1:19" x14ac:dyDescent="0.2">
      <c r="A38">
        <v>37</v>
      </c>
      <c r="B38">
        <v>1</v>
      </c>
      <c r="C38">
        <v>58</v>
      </c>
      <c r="D38">
        <v>1</v>
      </c>
      <c r="E38" t="str">
        <f>LOOKUP(D38,DM!$A$1:$B$4,DM!$B$1:$B$4)</f>
        <v>Diabetes mellitus 1</v>
      </c>
      <c r="F38">
        <v>80</v>
      </c>
      <c r="G38">
        <v>173</v>
      </c>
      <c r="H38">
        <f t="shared" si="0"/>
        <v>26.729927495071667</v>
      </c>
      <c r="I38" t="str">
        <f t="shared" si="1"/>
        <v>Sobrepeso</v>
      </c>
      <c r="J38">
        <v>42</v>
      </c>
      <c r="K38">
        <v>511</v>
      </c>
      <c r="L38">
        <v>8.8000000000000007</v>
      </c>
      <c r="M38">
        <v>1.3</v>
      </c>
      <c r="N38">
        <v>7.45</v>
      </c>
      <c r="O38">
        <v>4.01</v>
      </c>
      <c r="P38">
        <v>114</v>
      </c>
      <c r="Q38">
        <v>102</v>
      </c>
      <c r="R38">
        <v>27</v>
      </c>
      <c r="S38">
        <f t="shared" si="2"/>
        <v>66.599999999999994</v>
      </c>
    </row>
    <row r="39" spans="1:19" x14ac:dyDescent="0.2">
      <c r="A39">
        <v>38</v>
      </c>
      <c r="B39">
        <v>2</v>
      </c>
      <c r="C39">
        <v>47</v>
      </c>
      <c r="D39">
        <v>1</v>
      </c>
      <c r="E39" t="str">
        <f>LOOKUP(D39,DM!$A$1:$B$4,DM!$B$1:$B$4)</f>
        <v>Diabetes mellitus 1</v>
      </c>
      <c r="F39">
        <v>54</v>
      </c>
      <c r="G39">
        <v>150</v>
      </c>
      <c r="H39">
        <f t="shared" si="0"/>
        <v>24</v>
      </c>
      <c r="I39" t="str">
        <f t="shared" si="1"/>
        <v>Pesos Ideal</v>
      </c>
      <c r="J39">
        <v>42</v>
      </c>
      <c r="K39">
        <v>74</v>
      </c>
      <c r="L39">
        <v>7.5</v>
      </c>
      <c r="M39">
        <v>0.76</v>
      </c>
      <c r="N39">
        <v>7.04</v>
      </c>
      <c r="O39">
        <v>3.87</v>
      </c>
      <c r="P39">
        <v>143</v>
      </c>
      <c r="Q39">
        <v>64</v>
      </c>
      <c r="R39">
        <v>62</v>
      </c>
      <c r="S39">
        <f t="shared" si="2"/>
        <v>68.2</v>
      </c>
    </row>
    <row r="40" spans="1:19" x14ac:dyDescent="0.2">
      <c r="A40">
        <v>39</v>
      </c>
      <c r="B40">
        <v>2</v>
      </c>
      <c r="C40">
        <v>52</v>
      </c>
      <c r="D40">
        <v>1</v>
      </c>
      <c r="E40" t="str">
        <f>LOOKUP(D40,DM!$A$1:$B$4,DM!$B$1:$B$4)</f>
        <v>Diabetes mellitus 1</v>
      </c>
      <c r="F40">
        <v>84</v>
      </c>
      <c r="G40">
        <v>165</v>
      </c>
      <c r="H40">
        <f t="shared" si="0"/>
        <v>30.853994490358126</v>
      </c>
      <c r="I40" t="str">
        <f t="shared" si="1"/>
        <v>Obesidade Grau I</v>
      </c>
      <c r="J40">
        <v>45</v>
      </c>
      <c r="K40">
        <v>262</v>
      </c>
      <c r="L40">
        <v>13.9</v>
      </c>
      <c r="M40">
        <v>1.1000000000000001</v>
      </c>
      <c r="N40">
        <v>7.13</v>
      </c>
      <c r="O40">
        <v>3.65</v>
      </c>
      <c r="P40">
        <v>175</v>
      </c>
      <c r="Q40">
        <v>123</v>
      </c>
      <c r="R40">
        <v>65</v>
      </c>
      <c r="S40">
        <f t="shared" si="2"/>
        <v>85.4</v>
      </c>
    </row>
    <row r="41" spans="1:19" x14ac:dyDescent="0.2">
      <c r="A41">
        <v>40</v>
      </c>
      <c r="B41">
        <v>2</v>
      </c>
      <c r="C41">
        <v>44</v>
      </c>
      <c r="D41">
        <v>1</v>
      </c>
      <c r="E41" t="str">
        <f>LOOKUP(D41,DM!$A$1:$B$4,DM!$B$1:$B$4)</f>
        <v>Diabetes mellitus 1</v>
      </c>
      <c r="F41">
        <v>52</v>
      </c>
      <c r="G41">
        <v>167</v>
      </c>
      <c r="H41">
        <f t="shared" si="0"/>
        <v>18.645344042454013</v>
      </c>
      <c r="I41" t="str">
        <f t="shared" si="1"/>
        <v>Pesos Ideal</v>
      </c>
      <c r="J41">
        <v>25</v>
      </c>
      <c r="K41">
        <v>177</v>
      </c>
      <c r="L41">
        <v>7.4</v>
      </c>
      <c r="M41">
        <v>0.8</v>
      </c>
      <c r="N41">
        <v>7.63</v>
      </c>
      <c r="O41">
        <v>4.38</v>
      </c>
      <c r="P41">
        <v>149</v>
      </c>
      <c r="Q41">
        <v>55</v>
      </c>
      <c r="R41">
        <v>56</v>
      </c>
      <c r="S41">
        <f t="shared" si="2"/>
        <v>82</v>
      </c>
    </row>
    <row r="42" spans="1:19" x14ac:dyDescent="0.2">
      <c r="A42">
        <v>41</v>
      </c>
      <c r="B42">
        <v>2</v>
      </c>
      <c r="C42">
        <v>48</v>
      </c>
      <c r="D42">
        <v>1</v>
      </c>
      <c r="E42" t="str">
        <f>LOOKUP(D42,DM!$A$1:$B$4,DM!$B$1:$B$4)</f>
        <v>Diabetes mellitus 1</v>
      </c>
      <c r="F42">
        <v>62</v>
      </c>
      <c r="G42">
        <v>164</v>
      </c>
      <c r="H42">
        <f t="shared" si="0"/>
        <v>23.051754907792979</v>
      </c>
      <c r="I42" t="str">
        <f t="shared" si="1"/>
        <v>Pesos Ideal</v>
      </c>
      <c r="J42">
        <v>71</v>
      </c>
      <c r="K42">
        <v>321</v>
      </c>
      <c r="L42">
        <v>7.1</v>
      </c>
      <c r="M42">
        <v>2.2000000000000002</v>
      </c>
      <c r="N42">
        <v>6.45</v>
      </c>
      <c r="O42">
        <v>3.63</v>
      </c>
      <c r="P42">
        <v>171</v>
      </c>
      <c r="Q42">
        <v>91</v>
      </c>
      <c r="R42">
        <v>52</v>
      </c>
      <c r="S42">
        <f t="shared" si="2"/>
        <v>100.8</v>
      </c>
    </row>
    <row r="43" spans="1:19" x14ac:dyDescent="0.2">
      <c r="A43">
        <v>42</v>
      </c>
      <c r="B43">
        <v>2</v>
      </c>
      <c r="C43">
        <v>37</v>
      </c>
      <c r="D43">
        <v>1</v>
      </c>
      <c r="E43" t="str">
        <f>LOOKUP(D43,DM!$A$1:$B$4,DM!$B$1:$B$4)</f>
        <v>Diabetes mellitus 1</v>
      </c>
      <c r="F43">
        <v>72</v>
      </c>
      <c r="G43">
        <v>160</v>
      </c>
      <c r="H43">
        <f t="shared" si="0"/>
        <v>28.125</v>
      </c>
      <c r="I43" t="str">
        <f t="shared" si="1"/>
        <v>Sobrepeso</v>
      </c>
      <c r="J43">
        <v>41</v>
      </c>
      <c r="K43">
        <v>245</v>
      </c>
      <c r="L43">
        <v>11.7</v>
      </c>
      <c r="M43">
        <v>0.7</v>
      </c>
      <c r="N43">
        <v>6.09</v>
      </c>
      <c r="O43">
        <v>3.28</v>
      </c>
      <c r="P43">
        <v>164</v>
      </c>
      <c r="Q43">
        <v>118</v>
      </c>
      <c r="R43">
        <v>52</v>
      </c>
      <c r="S43">
        <f t="shared" si="2"/>
        <v>88.4</v>
      </c>
    </row>
    <row r="44" spans="1:19" x14ac:dyDescent="0.2">
      <c r="A44">
        <v>43</v>
      </c>
      <c r="B44">
        <v>2</v>
      </c>
      <c r="C44">
        <v>40</v>
      </c>
      <c r="D44">
        <v>1</v>
      </c>
      <c r="E44" t="str">
        <f>LOOKUP(D44,DM!$A$1:$B$4,DM!$B$1:$B$4)</f>
        <v>Diabetes mellitus 1</v>
      </c>
      <c r="F44">
        <v>62</v>
      </c>
      <c r="G44">
        <v>168</v>
      </c>
      <c r="H44">
        <f t="shared" si="0"/>
        <v>21.967120181405896</v>
      </c>
      <c r="I44" t="str">
        <f t="shared" si="1"/>
        <v>Pesos Ideal</v>
      </c>
      <c r="J44">
        <v>35</v>
      </c>
      <c r="K44">
        <v>335</v>
      </c>
      <c r="L44">
        <v>7.6</v>
      </c>
      <c r="M44">
        <v>1</v>
      </c>
      <c r="N44">
        <v>7.51</v>
      </c>
      <c r="O44">
        <v>4.29</v>
      </c>
      <c r="P44">
        <v>172</v>
      </c>
      <c r="Q44">
        <v>57</v>
      </c>
      <c r="R44">
        <v>66</v>
      </c>
      <c r="S44">
        <f t="shared" si="2"/>
        <v>94.6</v>
      </c>
    </row>
    <row r="45" spans="1:19" x14ac:dyDescent="0.2">
      <c r="A45">
        <v>44</v>
      </c>
      <c r="B45">
        <v>2</v>
      </c>
      <c r="C45">
        <v>23</v>
      </c>
      <c r="D45">
        <v>1</v>
      </c>
      <c r="E45" t="str">
        <f>LOOKUP(D45,DM!$A$1:$B$4,DM!$B$1:$B$4)</f>
        <v>Diabetes mellitus 1</v>
      </c>
      <c r="F45">
        <v>61</v>
      </c>
      <c r="G45">
        <v>169</v>
      </c>
      <c r="H45">
        <f t="shared" si="0"/>
        <v>21.357795595392318</v>
      </c>
      <c r="I45" t="str">
        <f t="shared" si="1"/>
        <v>Pesos Ideal</v>
      </c>
      <c r="J45">
        <v>20</v>
      </c>
      <c r="K45">
        <v>36</v>
      </c>
      <c r="L45">
        <v>7.1</v>
      </c>
      <c r="M45">
        <v>0.75</v>
      </c>
      <c r="N45">
        <v>7.41</v>
      </c>
      <c r="O45">
        <v>4.4800000000000004</v>
      </c>
      <c r="P45">
        <v>153</v>
      </c>
      <c r="Q45">
        <v>63</v>
      </c>
      <c r="R45">
        <v>53</v>
      </c>
      <c r="S45">
        <f t="shared" si="2"/>
        <v>87.4</v>
      </c>
    </row>
    <row r="46" spans="1:19" x14ac:dyDescent="0.2">
      <c r="A46">
        <v>45</v>
      </c>
      <c r="B46">
        <v>1</v>
      </c>
      <c r="C46">
        <v>50</v>
      </c>
      <c r="D46">
        <v>1</v>
      </c>
      <c r="E46" t="str">
        <f>LOOKUP(D46,DM!$A$1:$B$4,DM!$B$1:$B$4)</f>
        <v>Diabetes mellitus 1</v>
      </c>
      <c r="F46">
        <v>91</v>
      </c>
      <c r="G46">
        <v>173</v>
      </c>
      <c r="H46">
        <f t="shared" si="0"/>
        <v>30.405292525644022</v>
      </c>
      <c r="I46" t="str">
        <f t="shared" si="1"/>
        <v>Obesidade Grau I</v>
      </c>
      <c r="J46">
        <v>41</v>
      </c>
      <c r="K46">
        <v>119</v>
      </c>
      <c r="L46">
        <v>9.3000000000000007</v>
      </c>
      <c r="M46">
        <v>1.2</v>
      </c>
      <c r="N46">
        <v>8.51</v>
      </c>
      <c r="O46">
        <v>4.4800000000000004</v>
      </c>
      <c r="P46">
        <v>138</v>
      </c>
      <c r="Q46">
        <v>125</v>
      </c>
      <c r="R46">
        <v>34</v>
      </c>
      <c r="S46">
        <f t="shared" si="2"/>
        <v>79</v>
      </c>
    </row>
    <row r="47" spans="1:19" x14ac:dyDescent="0.2">
      <c r="A47">
        <v>46</v>
      </c>
      <c r="B47">
        <v>2</v>
      </c>
      <c r="C47">
        <v>36</v>
      </c>
      <c r="D47">
        <v>1</v>
      </c>
      <c r="E47" t="str">
        <f>LOOKUP(D47,DM!$A$1:$B$4,DM!$B$1:$B$4)</f>
        <v>Diabetes mellitus 1</v>
      </c>
      <c r="F47">
        <v>58</v>
      </c>
      <c r="G47">
        <v>160</v>
      </c>
      <c r="H47">
        <f t="shared" si="0"/>
        <v>22.65625</v>
      </c>
      <c r="I47" t="str">
        <f t="shared" si="1"/>
        <v>Pesos Ideal</v>
      </c>
      <c r="J47">
        <v>21</v>
      </c>
      <c r="K47">
        <v>129</v>
      </c>
      <c r="L47">
        <v>7.8</v>
      </c>
      <c r="M47">
        <v>0.85</v>
      </c>
      <c r="N47">
        <v>6.66</v>
      </c>
      <c r="O47">
        <v>3.77</v>
      </c>
      <c r="P47">
        <v>164</v>
      </c>
      <c r="Q47">
        <v>74</v>
      </c>
      <c r="R47">
        <v>73</v>
      </c>
      <c r="S47">
        <f t="shared" si="2"/>
        <v>76.2</v>
      </c>
    </row>
    <row r="48" spans="1:19" x14ac:dyDescent="0.2">
      <c r="A48">
        <v>47</v>
      </c>
      <c r="B48">
        <v>1</v>
      </c>
      <c r="C48">
        <v>48</v>
      </c>
      <c r="D48">
        <v>1</v>
      </c>
      <c r="E48" t="str">
        <f>LOOKUP(D48,DM!$A$1:$B$4,DM!$B$1:$B$4)</f>
        <v>Diabetes mellitus 1</v>
      </c>
      <c r="F48">
        <v>80</v>
      </c>
      <c r="G48">
        <v>176</v>
      </c>
      <c r="H48">
        <f t="shared" si="0"/>
        <v>25.826446280991735</v>
      </c>
      <c r="I48" t="str">
        <f t="shared" si="1"/>
        <v>Sobrepeso</v>
      </c>
      <c r="J48">
        <v>37</v>
      </c>
      <c r="K48">
        <v>57</v>
      </c>
      <c r="L48">
        <v>8.8000000000000007</v>
      </c>
      <c r="M48">
        <v>0.8</v>
      </c>
      <c r="N48">
        <v>6.85</v>
      </c>
      <c r="O48">
        <v>3.99</v>
      </c>
      <c r="P48">
        <v>140</v>
      </c>
      <c r="Q48">
        <v>29</v>
      </c>
      <c r="R48">
        <v>44</v>
      </c>
      <c r="S48">
        <f t="shared" si="2"/>
        <v>90.2</v>
      </c>
    </row>
    <row r="49" spans="1:19" x14ac:dyDescent="0.2">
      <c r="A49">
        <v>48</v>
      </c>
      <c r="B49">
        <v>2</v>
      </c>
      <c r="C49">
        <v>34</v>
      </c>
      <c r="D49">
        <v>1</v>
      </c>
      <c r="E49" t="str">
        <f>LOOKUP(D49,DM!$A$1:$B$4,DM!$B$1:$B$4)</f>
        <v>Diabetes mellitus 1</v>
      </c>
      <c r="F49">
        <v>68</v>
      </c>
      <c r="G49">
        <v>163</v>
      </c>
      <c r="H49">
        <f t="shared" si="0"/>
        <v>25.59373706198954</v>
      </c>
      <c r="I49" t="str">
        <f t="shared" si="1"/>
        <v>Sobrepeso</v>
      </c>
      <c r="J49">
        <v>31</v>
      </c>
      <c r="K49">
        <v>344</v>
      </c>
      <c r="L49">
        <v>9.1999999999999993</v>
      </c>
      <c r="M49">
        <v>1</v>
      </c>
      <c r="N49">
        <v>7.29</v>
      </c>
      <c r="O49">
        <v>4.32</v>
      </c>
      <c r="P49">
        <v>167</v>
      </c>
      <c r="Q49">
        <v>49</v>
      </c>
      <c r="R49">
        <v>57</v>
      </c>
      <c r="S49">
        <f t="shared" si="2"/>
        <v>100.2</v>
      </c>
    </row>
    <row r="50" spans="1:19" x14ac:dyDescent="0.2">
      <c r="A50">
        <v>49</v>
      </c>
      <c r="B50">
        <v>2</v>
      </c>
      <c r="C50">
        <v>31</v>
      </c>
      <c r="D50">
        <v>1</v>
      </c>
      <c r="E50" t="str">
        <f>LOOKUP(D50,DM!$A$1:$B$4,DM!$B$1:$B$4)</f>
        <v>Diabetes mellitus 1</v>
      </c>
      <c r="F50">
        <v>63</v>
      </c>
      <c r="G50">
        <v>154</v>
      </c>
      <c r="H50">
        <f t="shared" si="0"/>
        <v>26.564344746162927</v>
      </c>
      <c r="I50" t="str">
        <f t="shared" si="1"/>
        <v>Sobrepeso</v>
      </c>
      <c r="J50">
        <v>15</v>
      </c>
      <c r="K50">
        <v>105</v>
      </c>
      <c r="L50">
        <v>7.2</v>
      </c>
      <c r="M50">
        <v>0.6</v>
      </c>
      <c r="N50">
        <v>8.59</v>
      </c>
      <c r="O50">
        <v>4.62</v>
      </c>
      <c r="P50">
        <v>242</v>
      </c>
      <c r="Q50">
        <v>166</v>
      </c>
      <c r="R50">
        <v>58</v>
      </c>
      <c r="S50">
        <f t="shared" si="2"/>
        <v>150.80000000000001</v>
      </c>
    </row>
    <row r="51" spans="1:19" x14ac:dyDescent="0.2">
      <c r="A51">
        <v>50</v>
      </c>
      <c r="B51">
        <v>2</v>
      </c>
      <c r="C51">
        <v>29</v>
      </c>
      <c r="D51">
        <v>1</v>
      </c>
      <c r="E51" t="str">
        <f>LOOKUP(D51,DM!$A$1:$B$4,DM!$B$1:$B$4)</f>
        <v>Diabetes mellitus 1</v>
      </c>
      <c r="F51">
        <v>58</v>
      </c>
      <c r="G51">
        <v>160</v>
      </c>
      <c r="H51">
        <f t="shared" si="0"/>
        <v>22.65625</v>
      </c>
      <c r="I51" t="str">
        <f t="shared" si="1"/>
        <v>Pesos Ideal</v>
      </c>
      <c r="J51">
        <v>21</v>
      </c>
      <c r="K51">
        <v>344</v>
      </c>
      <c r="L51">
        <v>8.6999999999999993</v>
      </c>
      <c r="M51">
        <v>0.9</v>
      </c>
      <c r="N51">
        <v>7.67</v>
      </c>
      <c r="O51">
        <v>4.1399999999999997</v>
      </c>
      <c r="P51">
        <v>185</v>
      </c>
      <c r="Q51">
        <v>88</v>
      </c>
      <c r="R51">
        <v>66</v>
      </c>
      <c r="S51">
        <f t="shared" si="2"/>
        <v>101.4</v>
      </c>
    </row>
    <row r="52" spans="1:19" x14ac:dyDescent="0.2">
      <c r="A52">
        <v>51</v>
      </c>
      <c r="B52">
        <v>2</v>
      </c>
      <c r="C52">
        <v>30</v>
      </c>
      <c r="D52">
        <v>1</v>
      </c>
      <c r="E52" t="str">
        <f>LOOKUP(D52,DM!$A$1:$B$4,DM!$B$1:$B$4)</f>
        <v>Diabetes mellitus 1</v>
      </c>
      <c r="F52">
        <v>70</v>
      </c>
      <c r="G52">
        <v>163</v>
      </c>
      <c r="H52">
        <f t="shared" si="0"/>
        <v>26.346494034400994</v>
      </c>
      <c r="I52" t="str">
        <f t="shared" si="1"/>
        <v>Sobrepeso</v>
      </c>
      <c r="J52">
        <v>34</v>
      </c>
      <c r="K52">
        <v>284</v>
      </c>
      <c r="L52">
        <v>9.3000000000000007</v>
      </c>
      <c r="M52">
        <v>0.92</v>
      </c>
      <c r="N52">
        <v>7.43</v>
      </c>
      <c r="O52">
        <v>4.13</v>
      </c>
      <c r="P52">
        <v>171</v>
      </c>
      <c r="Q52">
        <v>75</v>
      </c>
      <c r="R52">
        <v>45</v>
      </c>
      <c r="S52">
        <f t="shared" si="2"/>
        <v>111</v>
      </c>
    </row>
    <row r="53" spans="1:19" x14ac:dyDescent="0.2">
      <c r="A53">
        <v>52</v>
      </c>
      <c r="B53">
        <v>2</v>
      </c>
      <c r="C53">
        <v>47</v>
      </c>
      <c r="D53">
        <v>1</v>
      </c>
      <c r="E53" t="str">
        <f>LOOKUP(D53,DM!$A$1:$B$4,DM!$B$1:$B$4)</f>
        <v>Diabetes mellitus 1</v>
      </c>
      <c r="F53">
        <v>67</v>
      </c>
      <c r="G53">
        <v>165</v>
      </c>
      <c r="H53">
        <f t="shared" si="0"/>
        <v>24.609733700642789</v>
      </c>
      <c r="I53" t="str">
        <f t="shared" si="1"/>
        <v>Pesos Ideal</v>
      </c>
      <c r="J53">
        <v>32</v>
      </c>
      <c r="K53">
        <v>220</v>
      </c>
      <c r="L53">
        <v>11.4</v>
      </c>
      <c r="M53">
        <v>0.8</v>
      </c>
      <c r="N53">
        <v>8.75</v>
      </c>
      <c r="O53">
        <v>4.12</v>
      </c>
      <c r="P53">
        <v>167</v>
      </c>
      <c r="Q53">
        <v>358</v>
      </c>
      <c r="R53">
        <v>27</v>
      </c>
      <c r="S53">
        <f t="shared" si="2"/>
        <v>68.400000000000006</v>
      </c>
    </row>
    <row r="54" spans="1:19" x14ac:dyDescent="0.2">
      <c r="A54">
        <v>53</v>
      </c>
      <c r="B54">
        <v>2</v>
      </c>
      <c r="C54">
        <v>23</v>
      </c>
      <c r="D54">
        <v>1</v>
      </c>
      <c r="E54" t="str">
        <f>LOOKUP(D54,DM!$A$1:$B$4,DM!$B$1:$B$4)</f>
        <v>Diabetes mellitus 1</v>
      </c>
      <c r="F54">
        <v>87</v>
      </c>
      <c r="G54">
        <v>145</v>
      </c>
      <c r="H54">
        <f t="shared" si="0"/>
        <v>41.379310344827587</v>
      </c>
      <c r="I54" t="str">
        <f t="shared" si="1"/>
        <v>Obesidade Grau III</v>
      </c>
      <c r="J54">
        <v>33</v>
      </c>
      <c r="K54">
        <v>95</v>
      </c>
      <c r="L54">
        <v>5.3</v>
      </c>
      <c r="M54">
        <v>0.7</v>
      </c>
      <c r="N54">
        <v>7.7</v>
      </c>
      <c r="O54">
        <v>4.3099999999999996</v>
      </c>
      <c r="P54">
        <v>158</v>
      </c>
      <c r="Q54">
        <v>71</v>
      </c>
      <c r="R54">
        <v>35</v>
      </c>
      <c r="S54">
        <f t="shared" si="2"/>
        <v>108.8</v>
      </c>
    </row>
    <row r="55" spans="1:19" x14ac:dyDescent="0.2">
      <c r="A55">
        <v>54</v>
      </c>
      <c r="B55">
        <v>1</v>
      </c>
      <c r="C55">
        <v>36</v>
      </c>
      <c r="D55">
        <v>1</v>
      </c>
      <c r="E55" t="str">
        <f>LOOKUP(D55,DM!$A$1:$B$4,DM!$B$1:$B$4)</f>
        <v>Diabetes mellitus 1</v>
      </c>
      <c r="F55">
        <v>66</v>
      </c>
      <c r="G55">
        <v>178</v>
      </c>
      <c r="H55">
        <f t="shared" si="0"/>
        <v>20.830703194041156</v>
      </c>
      <c r="I55" t="str">
        <f t="shared" si="1"/>
        <v>Pesos Ideal</v>
      </c>
      <c r="J55">
        <v>29</v>
      </c>
      <c r="K55">
        <v>58</v>
      </c>
      <c r="L55">
        <v>9.5</v>
      </c>
      <c r="M55">
        <v>0.82</v>
      </c>
      <c r="N55">
        <v>7.06</v>
      </c>
      <c r="O55">
        <v>4.28</v>
      </c>
      <c r="P55">
        <v>162</v>
      </c>
      <c r="Q55">
        <v>145</v>
      </c>
      <c r="R55">
        <v>44</v>
      </c>
      <c r="S55">
        <f t="shared" si="2"/>
        <v>89</v>
      </c>
    </row>
    <row r="56" spans="1:19" x14ac:dyDescent="0.2">
      <c r="A56">
        <v>55</v>
      </c>
      <c r="B56">
        <v>2</v>
      </c>
      <c r="C56">
        <v>49</v>
      </c>
      <c r="D56">
        <v>1</v>
      </c>
      <c r="E56" t="str">
        <f>LOOKUP(D56,DM!$A$1:$B$4,DM!$B$1:$B$4)</f>
        <v>Diabetes mellitus 1</v>
      </c>
      <c r="F56">
        <v>83</v>
      </c>
      <c r="G56">
        <v>165</v>
      </c>
      <c r="H56">
        <f t="shared" si="0"/>
        <v>30.486685032139576</v>
      </c>
      <c r="I56" t="str">
        <f t="shared" si="1"/>
        <v>Obesidade Grau I</v>
      </c>
      <c r="J56">
        <v>51</v>
      </c>
      <c r="K56">
        <v>148</v>
      </c>
      <c r="L56">
        <v>13.8</v>
      </c>
      <c r="M56">
        <v>1</v>
      </c>
      <c r="N56">
        <v>8.19</v>
      </c>
      <c r="O56">
        <v>4.2699999999999996</v>
      </c>
      <c r="P56">
        <v>175</v>
      </c>
      <c r="Q56">
        <v>69</v>
      </c>
      <c r="R56">
        <v>85</v>
      </c>
      <c r="S56">
        <f t="shared" si="2"/>
        <v>76.2</v>
      </c>
    </row>
    <row r="57" spans="1:19" x14ac:dyDescent="0.2">
      <c r="A57">
        <v>56</v>
      </c>
      <c r="B57">
        <v>2</v>
      </c>
      <c r="C57">
        <v>23</v>
      </c>
      <c r="D57">
        <v>1</v>
      </c>
      <c r="E57" t="str">
        <f>LOOKUP(D57,DM!$A$1:$B$4,DM!$B$1:$B$4)</f>
        <v>Diabetes mellitus 1</v>
      </c>
      <c r="F57">
        <v>85</v>
      </c>
      <c r="G57">
        <v>170</v>
      </c>
      <c r="H57">
        <f t="shared" si="0"/>
        <v>29.411764705882351</v>
      </c>
      <c r="I57" t="str">
        <f t="shared" si="1"/>
        <v>Sobrepeso</v>
      </c>
      <c r="J57">
        <v>18</v>
      </c>
      <c r="K57">
        <v>137</v>
      </c>
      <c r="L57">
        <v>7.5</v>
      </c>
      <c r="M57">
        <v>0.8</v>
      </c>
      <c r="N57">
        <v>8.82</v>
      </c>
      <c r="O57">
        <v>4.3600000000000003</v>
      </c>
      <c r="P57">
        <v>199</v>
      </c>
      <c r="Q57">
        <v>245</v>
      </c>
      <c r="R57">
        <v>38</v>
      </c>
      <c r="S57">
        <f t="shared" si="2"/>
        <v>112</v>
      </c>
    </row>
    <row r="58" spans="1:19" x14ac:dyDescent="0.2">
      <c r="A58">
        <v>57</v>
      </c>
      <c r="B58">
        <v>1</v>
      </c>
      <c r="C58">
        <v>47</v>
      </c>
      <c r="D58">
        <v>1</v>
      </c>
      <c r="E58" t="str">
        <f>LOOKUP(D58,DM!$A$1:$B$4,DM!$B$1:$B$4)</f>
        <v>Diabetes mellitus 1</v>
      </c>
      <c r="F58">
        <v>55</v>
      </c>
      <c r="G58">
        <v>165</v>
      </c>
      <c r="H58">
        <f t="shared" si="0"/>
        <v>20.202020202020201</v>
      </c>
      <c r="I58" t="str">
        <f t="shared" si="1"/>
        <v>Pesos Ideal</v>
      </c>
      <c r="J58">
        <v>27</v>
      </c>
      <c r="K58">
        <v>164</v>
      </c>
      <c r="L58">
        <v>8.8000000000000007</v>
      </c>
      <c r="M58">
        <v>0.8</v>
      </c>
      <c r="N58">
        <v>6.92</v>
      </c>
      <c r="O58">
        <v>4.1399999999999997</v>
      </c>
      <c r="P58">
        <v>125</v>
      </c>
      <c r="Q58">
        <v>42</v>
      </c>
      <c r="R58">
        <v>46</v>
      </c>
      <c r="S58">
        <f t="shared" si="2"/>
        <v>70.599999999999994</v>
      </c>
    </row>
    <row r="59" spans="1:19" x14ac:dyDescent="0.2">
      <c r="A59">
        <v>58</v>
      </c>
      <c r="B59">
        <v>2</v>
      </c>
      <c r="C59">
        <v>47</v>
      </c>
      <c r="D59">
        <v>1</v>
      </c>
      <c r="E59" t="str">
        <f>LOOKUP(D59,DM!$A$1:$B$4,DM!$B$1:$B$4)</f>
        <v>Diabetes mellitus 1</v>
      </c>
      <c r="F59">
        <v>60</v>
      </c>
      <c r="G59">
        <v>162</v>
      </c>
      <c r="H59">
        <f t="shared" si="0"/>
        <v>22.862368541380885</v>
      </c>
      <c r="I59" t="str">
        <f t="shared" si="1"/>
        <v>Pesos Ideal</v>
      </c>
      <c r="J59">
        <v>23</v>
      </c>
      <c r="K59">
        <v>226</v>
      </c>
      <c r="L59">
        <v>9.5</v>
      </c>
      <c r="M59">
        <v>0.8</v>
      </c>
      <c r="N59">
        <v>7.87</v>
      </c>
      <c r="O59">
        <v>4.37</v>
      </c>
      <c r="P59">
        <v>145</v>
      </c>
      <c r="Q59">
        <v>67</v>
      </c>
      <c r="R59">
        <v>72</v>
      </c>
      <c r="S59">
        <f t="shared" si="2"/>
        <v>59.6</v>
      </c>
    </row>
    <row r="60" spans="1:19" x14ac:dyDescent="0.2">
      <c r="A60">
        <v>59</v>
      </c>
      <c r="B60">
        <v>2</v>
      </c>
      <c r="C60">
        <v>32</v>
      </c>
      <c r="D60">
        <v>1</v>
      </c>
      <c r="E60" t="str">
        <f>LOOKUP(D60,DM!$A$1:$B$4,DM!$B$1:$B$4)</f>
        <v>Diabetes mellitus 1</v>
      </c>
      <c r="F60">
        <v>58</v>
      </c>
      <c r="G60">
        <v>150</v>
      </c>
      <c r="H60">
        <f t="shared" si="0"/>
        <v>25.777777777777779</v>
      </c>
      <c r="I60" t="str">
        <f t="shared" si="1"/>
        <v>Sobrepeso</v>
      </c>
      <c r="J60">
        <v>31</v>
      </c>
      <c r="K60">
        <v>218</v>
      </c>
      <c r="L60">
        <v>9.5</v>
      </c>
      <c r="M60">
        <v>0.8</v>
      </c>
      <c r="N60">
        <v>7.81</v>
      </c>
      <c r="O60">
        <v>4.43</v>
      </c>
      <c r="P60">
        <v>267</v>
      </c>
      <c r="Q60">
        <v>50</v>
      </c>
      <c r="R60">
        <v>90</v>
      </c>
      <c r="S60">
        <f t="shared" si="2"/>
        <v>167</v>
      </c>
    </row>
    <row r="61" spans="1:19" x14ac:dyDescent="0.2">
      <c r="A61">
        <v>60</v>
      </c>
      <c r="B61">
        <v>2</v>
      </c>
      <c r="C61">
        <v>21</v>
      </c>
      <c r="D61">
        <v>1</v>
      </c>
      <c r="E61" t="str">
        <f>LOOKUP(D61,DM!$A$1:$B$4,DM!$B$1:$B$4)</f>
        <v>Diabetes mellitus 1</v>
      </c>
      <c r="F61">
        <v>65</v>
      </c>
      <c r="G61">
        <v>165</v>
      </c>
      <c r="H61">
        <f t="shared" si="0"/>
        <v>23.875114784205692</v>
      </c>
      <c r="I61" t="str">
        <f t="shared" si="1"/>
        <v>Pesos Ideal</v>
      </c>
      <c r="J61">
        <v>74</v>
      </c>
      <c r="K61">
        <v>416</v>
      </c>
      <c r="L61">
        <v>9.6999999999999993</v>
      </c>
      <c r="M61">
        <v>0.8</v>
      </c>
      <c r="N61">
        <v>7.66</v>
      </c>
      <c r="O61">
        <v>4.13</v>
      </c>
      <c r="P61">
        <v>167</v>
      </c>
      <c r="Q61">
        <v>103</v>
      </c>
      <c r="R61">
        <v>46</v>
      </c>
      <c r="S61">
        <f t="shared" si="2"/>
        <v>100.4</v>
      </c>
    </row>
    <row r="62" spans="1:19" x14ac:dyDescent="0.2">
      <c r="A62">
        <v>61</v>
      </c>
      <c r="B62">
        <v>1</v>
      </c>
      <c r="C62">
        <v>44</v>
      </c>
      <c r="D62">
        <v>1</v>
      </c>
      <c r="E62" t="str">
        <f>LOOKUP(D62,DM!$A$1:$B$4,DM!$B$1:$B$4)</f>
        <v>Diabetes mellitus 1</v>
      </c>
      <c r="F62">
        <v>104</v>
      </c>
      <c r="G62">
        <v>172</v>
      </c>
      <c r="H62">
        <f t="shared" si="0"/>
        <v>35.154137371552196</v>
      </c>
      <c r="I62" t="str">
        <f t="shared" si="1"/>
        <v>Obesidade Grau II</v>
      </c>
      <c r="J62">
        <v>101</v>
      </c>
      <c r="K62">
        <v>446</v>
      </c>
      <c r="L62">
        <v>11.9</v>
      </c>
      <c r="M62">
        <v>4.3</v>
      </c>
      <c r="N62">
        <v>7.33</v>
      </c>
      <c r="O62">
        <v>3.45</v>
      </c>
      <c r="P62">
        <v>225</v>
      </c>
      <c r="Q62">
        <v>329</v>
      </c>
      <c r="R62">
        <v>27</v>
      </c>
      <c r="S62">
        <f t="shared" si="2"/>
        <v>132.19999999999999</v>
      </c>
    </row>
    <row r="63" spans="1:19" x14ac:dyDescent="0.2">
      <c r="A63">
        <v>62</v>
      </c>
      <c r="B63">
        <v>1</v>
      </c>
      <c r="C63">
        <v>48</v>
      </c>
      <c r="D63">
        <v>1</v>
      </c>
      <c r="E63" t="str">
        <f>LOOKUP(D63,DM!$A$1:$B$4,DM!$B$1:$B$4)</f>
        <v>Diabetes mellitus 1</v>
      </c>
      <c r="F63">
        <v>73</v>
      </c>
      <c r="G63">
        <v>171</v>
      </c>
      <c r="H63">
        <f t="shared" si="0"/>
        <v>24.964946479258579</v>
      </c>
      <c r="I63" t="str">
        <f t="shared" si="1"/>
        <v>Pesos Ideal</v>
      </c>
      <c r="J63">
        <v>19</v>
      </c>
      <c r="K63">
        <v>195</v>
      </c>
      <c r="L63">
        <v>8.1999999999999993</v>
      </c>
      <c r="M63">
        <v>0.7</v>
      </c>
      <c r="N63">
        <v>8.67</v>
      </c>
      <c r="O63">
        <v>4.43</v>
      </c>
      <c r="P63">
        <v>153</v>
      </c>
      <c r="Q63">
        <v>99</v>
      </c>
      <c r="R63">
        <v>31</v>
      </c>
      <c r="S63">
        <f t="shared" si="2"/>
        <v>102.2</v>
      </c>
    </row>
    <row r="64" spans="1:19" x14ac:dyDescent="0.2">
      <c r="A64">
        <v>63</v>
      </c>
      <c r="B64">
        <v>2</v>
      </c>
      <c r="C64">
        <v>21</v>
      </c>
      <c r="D64">
        <v>1</v>
      </c>
      <c r="E64" t="str">
        <f>LOOKUP(D64,DM!$A$1:$B$4,DM!$B$1:$B$4)</f>
        <v>Diabetes mellitus 1</v>
      </c>
      <c r="F64">
        <v>82</v>
      </c>
      <c r="G64">
        <v>165</v>
      </c>
      <c r="H64">
        <f t="shared" si="0"/>
        <v>30.119375573921026</v>
      </c>
      <c r="I64" t="str">
        <f t="shared" si="1"/>
        <v>Obesidade Grau I</v>
      </c>
      <c r="J64">
        <v>28</v>
      </c>
      <c r="K64">
        <v>91</v>
      </c>
      <c r="L64">
        <v>5.7</v>
      </c>
      <c r="M64">
        <v>0.8</v>
      </c>
      <c r="N64">
        <v>8.85</v>
      </c>
      <c r="O64">
        <v>4.51</v>
      </c>
      <c r="P64">
        <v>151</v>
      </c>
      <c r="Q64">
        <v>158</v>
      </c>
      <c r="R64">
        <v>26</v>
      </c>
      <c r="S64">
        <f t="shared" si="2"/>
        <v>93.4</v>
      </c>
    </row>
    <row r="65" spans="1:19" x14ac:dyDescent="0.2">
      <c r="A65">
        <v>64</v>
      </c>
      <c r="B65">
        <v>2</v>
      </c>
      <c r="C65">
        <v>35</v>
      </c>
      <c r="D65">
        <v>1</v>
      </c>
      <c r="E65" t="str">
        <f>LOOKUP(D65,DM!$A$1:$B$4,DM!$B$1:$B$4)</f>
        <v>Diabetes mellitus 1</v>
      </c>
      <c r="F65">
        <v>74</v>
      </c>
      <c r="G65">
        <v>167</v>
      </c>
      <c r="H65">
        <f t="shared" si="0"/>
        <v>26.533758829646096</v>
      </c>
      <c r="I65" t="str">
        <f t="shared" si="1"/>
        <v>Sobrepeso</v>
      </c>
      <c r="J65">
        <v>58</v>
      </c>
      <c r="K65">
        <v>225</v>
      </c>
      <c r="L65">
        <v>8</v>
      </c>
      <c r="M65">
        <v>1.7</v>
      </c>
      <c r="N65">
        <v>7.17</v>
      </c>
      <c r="O65">
        <v>3.5</v>
      </c>
      <c r="P65">
        <v>143</v>
      </c>
      <c r="Q65">
        <v>153</v>
      </c>
      <c r="R65">
        <v>45</v>
      </c>
      <c r="S65">
        <f t="shared" si="2"/>
        <v>67.400000000000006</v>
      </c>
    </row>
    <row r="66" spans="1:19" x14ac:dyDescent="0.2">
      <c r="A66">
        <v>65</v>
      </c>
      <c r="B66">
        <v>2</v>
      </c>
      <c r="C66">
        <v>45</v>
      </c>
      <c r="D66">
        <v>1</v>
      </c>
      <c r="E66" t="str">
        <f>LOOKUP(D66,DM!$A$1:$B$4,DM!$B$1:$B$4)</f>
        <v>Diabetes mellitus 1</v>
      </c>
      <c r="F66">
        <v>67</v>
      </c>
      <c r="G66">
        <v>167</v>
      </c>
      <c r="H66">
        <f t="shared" ref="H66:H129" si="3">F66/(G66/100*G66/100)</f>
        <v>24.023808670084982</v>
      </c>
      <c r="I66" t="str">
        <f t="shared" ref="I66:I129" si="4">IF(H66&lt;18.5,"Baixo Peso",IF(H66&lt;25,"Pesos Ideal",IF(H66&lt;30,"Sobrepeso",IF(H66&lt;35,"Obesidade Grau I",IF(H66&lt;40,"Obesidade Grau II","Obesidade Grau III")))))</f>
        <v>Pesos Ideal</v>
      </c>
      <c r="J66">
        <v>25</v>
      </c>
      <c r="K66">
        <v>204</v>
      </c>
      <c r="L66">
        <v>8.1999999999999993</v>
      </c>
      <c r="M66">
        <v>0.7</v>
      </c>
      <c r="N66">
        <v>7.47</v>
      </c>
      <c r="O66">
        <v>4.1399999999999997</v>
      </c>
      <c r="P66">
        <v>166</v>
      </c>
      <c r="Q66">
        <v>112</v>
      </c>
      <c r="R66">
        <v>42</v>
      </c>
      <c r="S66">
        <f t="shared" si="2"/>
        <v>101.6</v>
      </c>
    </row>
    <row r="67" spans="1:19" x14ac:dyDescent="0.2">
      <c r="A67">
        <v>66</v>
      </c>
      <c r="B67">
        <v>1</v>
      </c>
      <c r="C67">
        <v>28</v>
      </c>
      <c r="D67">
        <v>1</v>
      </c>
      <c r="E67" t="str">
        <f>LOOKUP(D67,DM!$A$1:$B$4,DM!$B$1:$B$4)</f>
        <v>Diabetes mellitus 1</v>
      </c>
      <c r="F67">
        <v>89</v>
      </c>
      <c r="G67">
        <v>180</v>
      </c>
      <c r="H67">
        <f t="shared" si="3"/>
        <v>27.469135802469133</v>
      </c>
      <c r="I67" t="str">
        <f t="shared" si="4"/>
        <v>Sobrepeso</v>
      </c>
      <c r="J67">
        <v>31</v>
      </c>
      <c r="K67">
        <v>154</v>
      </c>
      <c r="L67">
        <v>8.1</v>
      </c>
      <c r="M67">
        <v>0.9</v>
      </c>
      <c r="N67">
        <v>7.6</v>
      </c>
      <c r="O67">
        <v>4.41</v>
      </c>
      <c r="P67">
        <v>166</v>
      </c>
      <c r="Q67">
        <v>72</v>
      </c>
      <c r="R67">
        <v>41</v>
      </c>
      <c r="S67">
        <f t="shared" ref="S67:S130" si="5">(P67-R67)-(Q67/5)</f>
        <v>110.6</v>
      </c>
    </row>
    <row r="68" spans="1:19" x14ac:dyDescent="0.2">
      <c r="A68">
        <v>67</v>
      </c>
      <c r="B68">
        <v>2</v>
      </c>
      <c r="C68">
        <v>58</v>
      </c>
      <c r="D68">
        <v>1</v>
      </c>
      <c r="E68" t="str">
        <f>LOOKUP(D68,DM!$A$1:$B$4,DM!$B$1:$B$4)</f>
        <v>Diabetes mellitus 1</v>
      </c>
      <c r="F68">
        <v>100</v>
      </c>
      <c r="G68">
        <v>162</v>
      </c>
      <c r="H68">
        <f t="shared" si="3"/>
        <v>38.103947568968145</v>
      </c>
      <c r="I68" t="str">
        <f t="shared" si="4"/>
        <v>Obesidade Grau II</v>
      </c>
      <c r="J68">
        <v>46</v>
      </c>
      <c r="K68">
        <v>210</v>
      </c>
      <c r="L68">
        <v>10.199999999999999</v>
      </c>
      <c r="M68">
        <v>1.2</v>
      </c>
      <c r="N68">
        <v>7.85</v>
      </c>
      <c r="O68">
        <v>4.04</v>
      </c>
      <c r="P68">
        <v>128</v>
      </c>
      <c r="Q68">
        <v>109</v>
      </c>
      <c r="R68">
        <v>40</v>
      </c>
      <c r="S68">
        <f t="shared" si="5"/>
        <v>66.2</v>
      </c>
    </row>
    <row r="69" spans="1:19" x14ac:dyDescent="0.2">
      <c r="A69">
        <v>68</v>
      </c>
      <c r="B69">
        <v>2</v>
      </c>
      <c r="C69">
        <v>54</v>
      </c>
      <c r="D69">
        <v>1</v>
      </c>
      <c r="E69" t="str">
        <f>LOOKUP(D69,DM!$A$1:$B$4,DM!$B$1:$B$4)</f>
        <v>Diabetes mellitus 1</v>
      </c>
      <c r="F69">
        <v>68</v>
      </c>
      <c r="G69">
        <v>159</v>
      </c>
      <c r="H69">
        <f t="shared" si="3"/>
        <v>26.897670187097027</v>
      </c>
      <c r="I69" t="str">
        <f t="shared" si="4"/>
        <v>Sobrepeso</v>
      </c>
      <c r="J69">
        <v>39</v>
      </c>
      <c r="K69">
        <v>249</v>
      </c>
      <c r="L69">
        <v>15.7</v>
      </c>
      <c r="M69">
        <v>0.8</v>
      </c>
      <c r="N69">
        <v>9.02</v>
      </c>
      <c r="O69">
        <v>4.17</v>
      </c>
      <c r="P69">
        <v>148</v>
      </c>
      <c r="Q69">
        <v>400</v>
      </c>
      <c r="R69">
        <v>22</v>
      </c>
      <c r="S69">
        <f t="shared" si="5"/>
        <v>46</v>
      </c>
    </row>
    <row r="70" spans="1:19" x14ac:dyDescent="0.2">
      <c r="A70">
        <v>69</v>
      </c>
      <c r="B70">
        <v>2</v>
      </c>
      <c r="C70">
        <v>34</v>
      </c>
      <c r="D70">
        <v>1</v>
      </c>
      <c r="E70" t="str">
        <f>LOOKUP(D70,DM!$A$1:$B$4,DM!$B$1:$B$4)</f>
        <v>Diabetes mellitus 1</v>
      </c>
      <c r="F70">
        <v>76</v>
      </c>
      <c r="G70">
        <v>164</v>
      </c>
      <c r="H70">
        <f t="shared" si="3"/>
        <v>28.25698988697204</v>
      </c>
      <c r="I70" t="str">
        <f t="shared" si="4"/>
        <v>Sobrepeso</v>
      </c>
      <c r="J70">
        <v>31</v>
      </c>
      <c r="K70">
        <v>281</v>
      </c>
      <c r="L70">
        <v>10.3</v>
      </c>
      <c r="M70">
        <v>0.8</v>
      </c>
      <c r="N70">
        <v>7.57</v>
      </c>
      <c r="O70">
        <v>4.24</v>
      </c>
      <c r="P70">
        <v>194</v>
      </c>
      <c r="Q70">
        <v>83</v>
      </c>
      <c r="R70">
        <v>61</v>
      </c>
      <c r="S70">
        <f t="shared" si="5"/>
        <v>116.4</v>
      </c>
    </row>
    <row r="71" spans="1:19" x14ac:dyDescent="0.2">
      <c r="A71">
        <v>70</v>
      </c>
      <c r="B71">
        <v>2</v>
      </c>
      <c r="C71">
        <v>60</v>
      </c>
      <c r="D71">
        <v>1</v>
      </c>
      <c r="E71" t="str">
        <f>LOOKUP(D71,DM!$A$1:$B$4,DM!$B$1:$B$4)</f>
        <v>Diabetes mellitus 1</v>
      </c>
      <c r="F71">
        <v>55</v>
      </c>
      <c r="G71">
        <v>158</v>
      </c>
      <c r="H71">
        <f t="shared" si="3"/>
        <v>22.03172568498638</v>
      </c>
      <c r="I71" t="str">
        <f t="shared" si="4"/>
        <v>Pesos Ideal</v>
      </c>
      <c r="J71">
        <v>42</v>
      </c>
      <c r="K71">
        <v>133</v>
      </c>
      <c r="L71">
        <v>7.8</v>
      </c>
      <c r="M71">
        <v>0.9</v>
      </c>
      <c r="N71">
        <v>7.36</v>
      </c>
      <c r="O71">
        <v>4.5599999999999996</v>
      </c>
      <c r="P71">
        <v>207</v>
      </c>
      <c r="Q71">
        <v>77</v>
      </c>
      <c r="R71">
        <v>85</v>
      </c>
      <c r="S71">
        <f t="shared" si="5"/>
        <v>106.6</v>
      </c>
    </row>
    <row r="72" spans="1:19" x14ac:dyDescent="0.2">
      <c r="A72">
        <v>71</v>
      </c>
      <c r="B72">
        <v>2</v>
      </c>
      <c r="C72">
        <v>48</v>
      </c>
      <c r="D72">
        <v>1</v>
      </c>
      <c r="E72" t="str">
        <f>LOOKUP(D72,DM!$A$1:$B$4,DM!$B$1:$B$4)</f>
        <v>Diabetes mellitus 1</v>
      </c>
      <c r="F72">
        <v>82</v>
      </c>
      <c r="G72">
        <v>165</v>
      </c>
      <c r="H72">
        <f t="shared" si="3"/>
        <v>30.119375573921026</v>
      </c>
      <c r="I72" t="str">
        <f t="shared" si="4"/>
        <v>Obesidade Grau I</v>
      </c>
      <c r="J72">
        <v>29</v>
      </c>
      <c r="K72">
        <v>168</v>
      </c>
      <c r="L72">
        <v>9</v>
      </c>
      <c r="M72">
        <v>0.7</v>
      </c>
      <c r="N72">
        <v>5.83</v>
      </c>
      <c r="O72">
        <v>3.53</v>
      </c>
      <c r="P72">
        <v>174</v>
      </c>
      <c r="Q72">
        <v>403</v>
      </c>
      <c r="R72">
        <v>29</v>
      </c>
      <c r="S72">
        <f t="shared" si="5"/>
        <v>64.400000000000006</v>
      </c>
    </row>
    <row r="73" spans="1:19" x14ac:dyDescent="0.2">
      <c r="A73">
        <v>72</v>
      </c>
      <c r="B73">
        <v>1</v>
      </c>
      <c r="C73">
        <v>41</v>
      </c>
      <c r="D73">
        <v>1</v>
      </c>
      <c r="E73" t="str">
        <f>LOOKUP(D73,DM!$A$1:$B$4,DM!$B$1:$B$4)</f>
        <v>Diabetes mellitus 1</v>
      </c>
      <c r="F73">
        <v>99</v>
      </c>
      <c r="G73">
        <v>170</v>
      </c>
      <c r="H73">
        <f t="shared" si="3"/>
        <v>34.256055363321799</v>
      </c>
      <c r="I73" t="str">
        <f t="shared" si="4"/>
        <v>Obesidade Grau I</v>
      </c>
      <c r="J73">
        <v>22</v>
      </c>
      <c r="K73">
        <v>103</v>
      </c>
      <c r="L73">
        <v>8.8000000000000007</v>
      </c>
      <c r="M73">
        <v>0.8</v>
      </c>
      <c r="N73">
        <v>8.61</v>
      </c>
      <c r="O73">
        <v>4.71</v>
      </c>
      <c r="P73">
        <v>156</v>
      </c>
      <c r="Q73">
        <v>5000</v>
      </c>
      <c r="R73">
        <v>43</v>
      </c>
      <c r="S73">
        <f t="shared" si="5"/>
        <v>-887</v>
      </c>
    </row>
    <row r="74" spans="1:19" x14ac:dyDescent="0.2">
      <c r="A74">
        <v>73</v>
      </c>
      <c r="B74">
        <v>2</v>
      </c>
      <c r="C74">
        <v>70</v>
      </c>
      <c r="D74">
        <v>1</v>
      </c>
      <c r="E74" t="str">
        <f>LOOKUP(D74,DM!$A$1:$B$4,DM!$B$1:$B$4)</f>
        <v>Diabetes mellitus 1</v>
      </c>
      <c r="F74">
        <v>92</v>
      </c>
      <c r="G74">
        <v>150</v>
      </c>
      <c r="H74">
        <f t="shared" si="3"/>
        <v>40.888888888888886</v>
      </c>
      <c r="I74" t="str">
        <f t="shared" si="4"/>
        <v>Obesidade Grau III</v>
      </c>
      <c r="J74">
        <v>55</v>
      </c>
      <c r="K74">
        <v>113</v>
      </c>
      <c r="L74">
        <v>7.1</v>
      </c>
      <c r="M74">
        <v>0.9</v>
      </c>
      <c r="N74">
        <v>6.43</v>
      </c>
      <c r="O74">
        <v>3.87</v>
      </c>
      <c r="P74">
        <v>176</v>
      </c>
      <c r="Q74">
        <v>98</v>
      </c>
      <c r="R74">
        <v>55</v>
      </c>
      <c r="S74">
        <f t="shared" si="5"/>
        <v>101.4</v>
      </c>
    </row>
    <row r="75" spans="1:19" x14ac:dyDescent="0.2">
      <c r="A75">
        <v>74</v>
      </c>
      <c r="B75">
        <v>2</v>
      </c>
      <c r="C75">
        <v>51</v>
      </c>
      <c r="D75">
        <v>1</v>
      </c>
      <c r="E75" t="str">
        <f>LOOKUP(D75,DM!$A$1:$B$4,DM!$B$1:$B$4)</f>
        <v>Diabetes mellitus 1</v>
      </c>
      <c r="F75">
        <v>60</v>
      </c>
      <c r="G75">
        <v>153</v>
      </c>
      <c r="H75">
        <f t="shared" si="3"/>
        <v>25.631167499679609</v>
      </c>
      <c r="I75" t="str">
        <f t="shared" si="4"/>
        <v>Sobrepeso</v>
      </c>
      <c r="J75">
        <v>33</v>
      </c>
      <c r="K75">
        <v>96</v>
      </c>
      <c r="L75">
        <v>5.7</v>
      </c>
      <c r="M75">
        <v>1</v>
      </c>
      <c r="N75">
        <v>7.82</v>
      </c>
      <c r="O75">
        <v>4.08</v>
      </c>
      <c r="P75">
        <v>127</v>
      </c>
      <c r="Q75">
        <v>86</v>
      </c>
      <c r="R75">
        <v>32</v>
      </c>
      <c r="S75">
        <f t="shared" si="5"/>
        <v>77.8</v>
      </c>
    </row>
    <row r="76" spans="1:19" x14ac:dyDescent="0.2">
      <c r="A76">
        <v>75</v>
      </c>
      <c r="B76">
        <v>2</v>
      </c>
      <c r="C76">
        <v>39</v>
      </c>
      <c r="D76">
        <v>1</v>
      </c>
      <c r="E76" t="str">
        <f>LOOKUP(D76,DM!$A$1:$B$4,DM!$B$1:$B$4)</f>
        <v>Diabetes mellitus 1</v>
      </c>
      <c r="F76">
        <v>85</v>
      </c>
      <c r="G76">
        <v>163</v>
      </c>
      <c r="H76">
        <f t="shared" si="3"/>
        <v>31.992171327486922</v>
      </c>
      <c r="I76" t="str">
        <f t="shared" si="4"/>
        <v>Obesidade Grau I</v>
      </c>
      <c r="J76">
        <v>40</v>
      </c>
      <c r="K76">
        <v>340</v>
      </c>
      <c r="L76">
        <v>9</v>
      </c>
      <c r="M76">
        <v>0.82</v>
      </c>
      <c r="N76">
        <v>8.5299999999999994</v>
      </c>
      <c r="O76">
        <v>3.91</v>
      </c>
      <c r="P76">
        <v>191</v>
      </c>
      <c r="Q76">
        <v>470</v>
      </c>
      <c r="R76">
        <v>37</v>
      </c>
      <c r="S76">
        <f t="shared" si="5"/>
        <v>60</v>
      </c>
    </row>
    <row r="77" spans="1:19" x14ac:dyDescent="0.2">
      <c r="A77">
        <v>76</v>
      </c>
      <c r="B77">
        <v>2</v>
      </c>
      <c r="C77">
        <v>55</v>
      </c>
      <c r="D77">
        <v>1</v>
      </c>
      <c r="E77" t="str">
        <f>LOOKUP(D77,DM!$A$1:$B$4,DM!$B$1:$B$4)</f>
        <v>Diabetes mellitus 1</v>
      </c>
      <c r="F77">
        <v>77</v>
      </c>
      <c r="G77">
        <v>150</v>
      </c>
      <c r="H77">
        <f t="shared" si="3"/>
        <v>34.222222222222221</v>
      </c>
      <c r="I77" t="str">
        <f t="shared" si="4"/>
        <v>Obesidade Grau I</v>
      </c>
      <c r="J77">
        <v>38</v>
      </c>
      <c r="K77">
        <v>80</v>
      </c>
      <c r="L77">
        <v>8.6</v>
      </c>
      <c r="M77">
        <v>0.9</v>
      </c>
      <c r="N77">
        <v>8.34</v>
      </c>
      <c r="O77">
        <v>4.2300000000000004</v>
      </c>
      <c r="P77">
        <v>230</v>
      </c>
      <c r="Q77">
        <v>77</v>
      </c>
      <c r="R77">
        <v>87</v>
      </c>
      <c r="S77">
        <f t="shared" si="5"/>
        <v>127.6</v>
      </c>
    </row>
    <row r="78" spans="1:19" x14ac:dyDescent="0.2">
      <c r="A78">
        <v>77</v>
      </c>
      <c r="B78">
        <v>1</v>
      </c>
      <c r="C78">
        <v>65</v>
      </c>
      <c r="D78">
        <v>1</v>
      </c>
      <c r="E78" t="str">
        <f>LOOKUP(D78,DM!$A$1:$B$4,DM!$B$1:$B$4)</f>
        <v>Diabetes mellitus 1</v>
      </c>
      <c r="F78">
        <v>94</v>
      </c>
      <c r="G78">
        <v>169</v>
      </c>
      <c r="H78">
        <f t="shared" si="3"/>
        <v>32.912012884702918</v>
      </c>
      <c r="I78" t="str">
        <f t="shared" si="4"/>
        <v>Obesidade Grau I</v>
      </c>
      <c r="J78">
        <v>37</v>
      </c>
      <c r="K78">
        <v>212</v>
      </c>
      <c r="L78">
        <v>7.4</v>
      </c>
      <c r="M78">
        <v>1.08</v>
      </c>
      <c r="N78">
        <v>8.2899999999999991</v>
      </c>
      <c r="O78">
        <v>4.01</v>
      </c>
      <c r="P78">
        <v>165</v>
      </c>
      <c r="Q78">
        <v>167</v>
      </c>
      <c r="R78">
        <v>49</v>
      </c>
      <c r="S78">
        <f t="shared" si="5"/>
        <v>82.6</v>
      </c>
    </row>
    <row r="79" spans="1:19" x14ac:dyDescent="0.2">
      <c r="A79">
        <v>78</v>
      </c>
      <c r="B79">
        <v>2</v>
      </c>
      <c r="C79">
        <v>34</v>
      </c>
      <c r="D79">
        <v>1</v>
      </c>
      <c r="E79" t="str">
        <f>LOOKUP(D79,DM!$A$1:$B$4,DM!$B$1:$B$4)</f>
        <v>Diabetes mellitus 1</v>
      </c>
      <c r="F79">
        <v>86</v>
      </c>
      <c r="G79">
        <v>176</v>
      </c>
      <c r="H79">
        <f t="shared" si="3"/>
        <v>27.763429752066116</v>
      </c>
      <c r="I79" t="str">
        <f t="shared" si="4"/>
        <v>Sobrepeso</v>
      </c>
      <c r="J79">
        <v>23</v>
      </c>
      <c r="K79">
        <v>206</v>
      </c>
      <c r="L79">
        <v>9.8000000000000007</v>
      </c>
      <c r="M79">
        <v>0.8</v>
      </c>
      <c r="N79">
        <v>9.1</v>
      </c>
      <c r="O79">
        <v>3.85</v>
      </c>
      <c r="P79">
        <v>153</v>
      </c>
      <c r="Q79">
        <v>45</v>
      </c>
      <c r="R79">
        <v>50</v>
      </c>
      <c r="S79">
        <f t="shared" si="5"/>
        <v>94</v>
      </c>
    </row>
    <row r="80" spans="1:19" x14ac:dyDescent="0.2">
      <c r="A80">
        <v>79</v>
      </c>
      <c r="B80">
        <v>2</v>
      </c>
      <c r="C80">
        <v>39</v>
      </c>
      <c r="D80">
        <v>1</v>
      </c>
      <c r="E80" t="str">
        <f>LOOKUP(D80,DM!$A$1:$B$4,DM!$B$1:$B$4)</f>
        <v>Diabetes mellitus 1</v>
      </c>
      <c r="F80">
        <v>56</v>
      </c>
      <c r="G80">
        <v>160</v>
      </c>
      <c r="H80">
        <f t="shared" si="3"/>
        <v>21.875</v>
      </c>
      <c r="I80" t="str">
        <f t="shared" si="4"/>
        <v>Pesos Ideal</v>
      </c>
      <c r="J80">
        <v>20</v>
      </c>
      <c r="K80">
        <v>171</v>
      </c>
      <c r="L80">
        <v>7.7</v>
      </c>
      <c r="M80">
        <v>0.8</v>
      </c>
      <c r="N80">
        <v>7.54</v>
      </c>
      <c r="O80">
        <v>3.63</v>
      </c>
      <c r="P80">
        <v>82</v>
      </c>
      <c r="Q80">
        <v>105</v>
      </c>
      <c r="R80">
        <v>71</v>
      </c>
      <c r="S80">
        <f t="shared" si="5"/>
        <v>-10</v>
      </c>
    </row>
    <row r="81" spans="1:19" x14ac:dyDescent="0.2">
      <c r="A81">
        <v>80</v>
      </c>
      <c r="B81">
        <v>2</v>
      </c>
      <c r="C81">
        <v>66</v>
      </c>
      <c r="D81">
        <v>1</v>
      </c>
      <c r="E81" t="str">
        <f>LOOKUP(D81,DM!$A$1:$B$4,DM!$B$1:$B$4)</f>
        <v>Diabetes mellitus 1</v>
      </c>
      <c r="F81">
        <v>60</v>
      </c>
      <c r="G81">
        <v>155</v>
      </c>
      <c r="H81">
        <f t="shared" si="3"/>
        <v>24.973985431841832</v>
      </c>
      <c r="I81" t="str">
        <f t="shared" si="4"/>
        <v>Pesos Ideal</v>
      </c>
      <c r="J81">
        <v>32</v>
      </c>
      <c r="K81">
        <v>269</v>
      </c>
      <c r="L81">
        <v>8</v>
      </c>
      <c r="M81">
        <v>1.1000000000000001</v>
      </c>
      <c r="N81">
        <v>8.15</v>
      </c>
      <c r="O81">
        <v>3.49</v>
      </c>
      <c r="P81">
        <v>121</v>
      </c>
      <c r="Q81">
        <v>98</v>
      </c>
      <c r="R81">
        <v>39</v>
      </c>
      <c r="S81">
        <f t="shared" si="5"/>
        <v>62.4</v>
      </c>
    </row>
    <row r="82" spans="1:19" x14ac:dyDescent="0.2">
      <c r="A82">
        <v>81</v>
      </c>
      <c r="B82">
        <v>2</v>
      </c>
      <c r="C82">
        <v>45</v>
      </c>
      <c r="D82">
        <v>1</v>
      </c>
      <c r="E82" t="str">
        <f>LOOKUP(D82,DM!$A$1:$B$4,DM!$B$1:$B$4)</f>
        <v>Diabetes mellitus 1</v>
      </c>
      <c r="F82">
        <v>67</v>
      </c>
      <c r="G82">
        <v>159</v>
      </c>
      <c r="H82">
        <f t="shared" si="3"/>
        <v>26.502116213757365</v>
      </c>
      <c r="I82" t="str">
        <f t="shared" si="4"/>
        <v>Sobrepeso</v>
      </c>
      <c r="J82">
        <v>89</v>
      </c>
      <c r="K82">
        <v>263</v>
      </c>
      <c r="L82">
        <v>9.6999999999999993</v>
      </c>
      <c r="M82">
        <v>3.1</v>
      </c>
      <c r="N82">
        <v>7.57</v>
      </c>
      <c r="O82">
        <v>3.07</v>
      </c>
      <c r="P82">
        <v>262</v>
      </c>
      <c r="Q82">
        <v>204</v>
      </c>
      <c r="R82">
        <v>72</v>
      </c>
      <c r="S82">
        <f t="shared" si="5"/>
        <v>149.19999999999999</v>
      </c>
    </row>
    <row r="83" spans="1:19" x14ac:dyDescent="0.2">
      <c r="A83">
        <v>82</v>
      </c>
      <c r="B83">
        <v>2</v>
      </c>
      <c r="C83">
        <v>47</v>
      </c>
      <c r="D83">
        <v>1</v>
      </c>
      <c r="E83" t="str">
        <f>LOOKUP(D83,DM!$A$1:$B$4,DM!$B$1:$B$4)</f>
        <v>Diabetes mellitus 1</v>
      </c>
      <c r="F83">
        <v>92</v>
      </c>
      <c r="G83">
        <v>150</v>
      </c>
      <c r="H83">
        <f t="shared" si="3"/>
        <v>40.888888888888886</v>
      </c>
      <c r="I83" t="str">
        <f t="shared" si="4"/>
        <v>Obesidade Grau III</v>
      </c>
      <c r="J83">
        <v>20</v>
      </c>
      <c r="K83">
        <v>160</v>
      </c>
      <c r="L83">
        <v>10</v>
      </c>
      <c r="M83">
        <v>0.8</v>
      </c>
      <c r="N83">
        <v>8.4600000000000009</v>
      </c>
      <c r="O83">
        <v>3.8</v>
      </c>
      <c r="P83">
        <v>237</v>
      </c>
      <c r="Q83">
        <v>123</v>
      </c>
      <c r="R83">
        <v>58</v>
      </c>
      <c r="S83">
        <f t="shared" si="5"/>
        <v>154.4</v>
      </c>
    </row>
    <row r="84" spans="1:19" x14ac:dyDescent="0.2">
      <c r="A84">
        <v>83</v>
      </c>
      <c r="B84">
        <v>2</v>
      </c>
      <c r="C84">
        <v>58</v>
      </c>
      <c r="D84">
        <v>1</v>
      </c>
      <c r="E84" t="str">
        <f>LOOKUP(D84,DM!$A$1:$B$4,DM!$B$1:$B$4)</f>
        <v>Diabetes mellitus 1</v>
      </c>
      <c r="F84">
        <v>60</v>
      </c>
      <c r="G84">
        <v>160</v>
      </c>
      <c r="H84">
        <f t="shared" si="3"/>
        <v>23.4375</v>
      </c>
      <c r="I84" t="str">
        <f t="shared" si="4"/>
        <v>Pesos Ideal</v>
      </c>
      <c r="J84">
        <v>25</v>
      </c>
      <c r="K84">
        <v>220</v>
      </c>
      <c r="L84">
        <v>7.9</v>
      </c>
      <c r="M84">
        <v>0.8</v>
      </c>
      <c r="N84">
        <v>8.48</v>
      </c>
      <c r="O84">
        <v>4.24</v>
      </c>
      <c r="P84">
        <v>178</v>
      </c>
      <c r="Q84">
        <v>53</v>
      </c>
      <c r="R84">
        <v>71</v>
      </c>
      <c r="S84">
        <f t="shared" si="5"/>
        <v>96.4</v>
      </c>
    </row>
    <row r="85" spans="1:19" x14ac:dyDescent="0.2">
      <c r="A85">
        <v>84</v>
      </c>
      <c r="B85">
        <v>2</v>
      </c>
      <c r="C85">
        <v>55</v>
      </c>
      <c r="D85">
        <v>1</v>
      </c>
      <c r="E85" t="str">
        <f>LOOKUP(D85,DM!$A$1:$B$4,DM!$B$1:$B$4)</f>
        <v>Diabetes mellitus 1</v>
      </c>
      <c r="F85">
        <v>68</v>
      </c>
      <c r="G85">
        <v>157</v>
      </c>
      <c r="H85">
        <f t="shared" si="3"/>
        <v>27.587326057852245</v>
      </c>
      <c r="I85" t="str">
        <f t="shared" si="4"/>
        <v>Sobrepeso</v>
      </c>
      <c r="J85">
        <v>20</v>
      </c>
      <c r="K85">
        <v>100</v>
      </c>
      <c r="L85">
        <v>13.3</v>
      </c>
      <c r="M85">
        <v>0.8</v>
      </c>
      <c r="N85">
        <v>8.89</v>
      </c>
      <c r="O85">
        <v>4</v>
      </c>
      <c r="P85">
        <v>185</v>
      </c>
      <c r="Q85">
        <v>179</v>
      </c>
      <c r="R85">
        <v>54</v>
      </c>
      <c r="S85">
        <f t="shared" si="5"/>
        <v>95.2</v>
      </c>
    </row>
    <row r="86" spans="1:19" x14ac:dyDescent="0.2">
      <c r="A86">
        <v>85</v>
      </c>
      <c r="B86">
        <v>1</v>
      </c>
      <c r="C86">
        <v>46</v>
      </c>
      <c r="D86">
        <v>1</v>
      </c>
      <c r="E86" t="str">
        <f>LOOKUP(D86,DM!$A$1:$B$4,DM!$B$1:$B$4)</f>
        <v>Diabetes mellitus 1</v>
      </c>
      <c r="F86">
        <v>64</v>
      </c>
      <c r="G86">
        <v>160</v>
      </c>
      <c r="H86">
        <f t="shared" si="3"/>
        <v>25</v>
      </c>
      <c r="I86" t="str">
        <f t="shared" si="4"/>
        <v>Sobrepeso</v>
      </c>
      <c r="J86">
        <v>44</v>
      </c>
      <c r="K86">
        <v>230</v>
      </c>
      <c r="L86">
        <v>8</v>
      </c>
      <c r="M86">
        <v>0.9</v>
      </c>
      <c r="N86">
        <v>8.77</v>
      </c>
      <c r="O86">
        <v>4.3</v>
      </c>
      <c r="P86">
        <v>151</v>
      </c>
      <c r="Q86">
        <v>85</v>
      </c>
      <c r="R86">
        <v>49</v>
      </c>
      <c r="S86">
        <f t="shared" si="5"/>
        <v>85</v>
      </c>
    </row>
    <row r="87" spans="1:19" x14ac:dyDescent="0.2">
      <c r="A87">
        <v>86</v>
      </c>
      <c r="B87">
        <v>2</v>
      </c>
      <c r="C87">
        <v>52</v>
      </c>
      <c r="D87">
        <v>1</v>
      </c>
      <c r="E87" t="str">
        <f>LOOKUP(D87,DM!$A$1:$B$4,DM!$B$1:$B$4)</f>
        <v>Diabetes mellitus 1</v>
      </c>
      <c r="F87">
        <v>59</v>
      </c>
      <c r="G87">
        <v>157</v>
      </c>
      <c r="H87">
        <f t="shared" si="3"/>
        <v>23.936062314901211</v>
      </c>
      <c r="I87" t="str">
        <f t="shared" si="4"/>
        <v>Pesos Ideal</v>
      </c>
      <c r="J87">
        <v>32</v>
      </c>
      <c r="K87">
        <v>138</v>
      </c>
      <c r="L87">
        <v>7.5</v>
      </c>
      <c r="M87">
        <v>1.3</v>
      </c>
      <c r="N87">
        <v>8.3800000000000008</v>
      </c>
      <c r="O87">
        <v>4.34</v>
      </c>
      <c r="P87">
        <v>160</v>
      </c>
      <c r="Q87">
        <v>92</v>
      </c>
      <c r="R87">
        <v>65</v>
      </c>
      <c r="S87">
        <f t="shared" si="5"/>
        <v>76.599999999999994</v>
      </c>
    </row>
    <row r="88" spans="1:19" x14ac:dyDescent="0.2">
      <c r="A88">
        <v>87</v>
      </c>
      <c r="B88">
        <v>2</v>
      </c>
      <c r="C88">
        <v>57</v>
      </c>
      <c r="D88">
        <v>1</v>
      </c>
      <c r="E88" t="str">
        <f>LOOKUP(D88,DM!$A$1:$B$4,DM!$B$1:$B$4)</f>
        <v>Diabetes mellitus 1</v>
      </c>
      <c r="F88">
        <v>69</v>
      </c>
      <c r="G88">
        <v>162</v>
      </c>
      <c r="H88">
        <f t="shared" si="3"/>
        <v>26.291723822588018</v>
      </c>
      <c r="I88" t="str">
        <f t="shared" si="4"/>
        <v>Sobrepeso</v>
      </c>
      <c r="J88">
        <v>20</v>
      </c>
      <c r="K88">
        <v>442</v>
      </c>
      <c r="L88">
        <v>9</v>
      </c>
      <c r="M88">
        <v>0.96</v>
      </c>
      <c r="N88">
        <v>8.41</v>
      </c>
      <c r="O88">
        <v>4.03</v>
      </c>
      <c r="P88">
        <v>151</v>
      </c>
      <c r="Q88">
        <v>67</v>
      </c>
      <c r="R88">
        <v>42</v>
      </c>
      <c r="S88">
        <f t="shared" si="5"/>
        <v>95.6</v>
      </c>
    </row>
    <row r="89" spans="1:19" x14ac:dyDescent="0.2">
      <c r="A89">
        <v>88</v>
      </c>
      <c r="B89">
        <v>2</v>
      </c>
      <c r="C89">
        <v>42</v>
      </c>
      <c r="D89">
        <v>1</v>
      </c>
      <c r="E89" t="str">
        <f>LOOKUP(D89,DM!$A$1:$B$4,DM!$B$1:$B$4)</f>
        <v>Diabetes mellitus 1</v>
      </c>
      <c r="F89">
        <v>53</v>
      </c>
      <c r="G89">
        <v>158</v>
      </c>
      <c r="H89">
        <f t="shared" si="3"/>
        <v>21.230572023714149</v>
      </c>
      <c r="I89" t="str">
        <f t="shared" si="4"/>
        <v>Pesos Ideal</v>
      </c>
      <c r="J89">
        <v>36</v>
      </c>
      <c r="K89">
        <v>316</v>
      </c>
      <c r="L89">
        <v>6.4</v>
      </c>
      <c r="M89">
        <v>0.8</v>
      </c>
      <c r="N89">
        <v>8.18</v>
      </c>
      <c r="O89">
        <v>3.83</v>
      </c>
      <c r="P89">
        <v>165</v>
      </c>
      <c r="Q89">
        <v>52</v>
      </c>
      <c r="R89">
        <v>66</v>
      </c>
      <c r="S89">
        <f t="shared" si="5"/>
        <v>88.6</v>
      </c>
    </row>
    <row r="90" spans="1:19" x14ac:dyDescent="0.2">
      <c r="A90">
        <v>89</v>
      </c>
      <c r="B90">
        <v>2</v>
      </c>
      <c r="C90">
        <v>51</v>
      </c>
      <c r="D90">
        <v>1</v>
      </c>
      <c r="E90" t="str">
        <f>LOOKUP(D90,DM!$A$1:$B$4,DM!$B$1:$B$4)</f>
        <v>Diabetes mellitus 1</v>
      </c>
      <c r="F90">
        <v>48</v>
      </c>
      <c r="G90">
        <v>145</v>
      </c>
      <c r="H90">
        <f t="shared" si="3"/>
        <v>22.829964328180736</v>
      </c>
      <c r="I90" t="str">
        <f t="shared" si="4"/>
        <v>Pesos Ideal</v>
      </c>
      <c r="J90">
        <v>30</v>
      </c>
      <c r="K90">
        <v>107</v>
      </c>
      <c r="L90">
        <v>7.7</v>
      </c>
      <c r="M90">
        <v>0.6</v>
      </c>
      <c r="N90">
        <v>8.39</v>
      </c>
      <c r="O90">
        <v>3.7</v>
      </c>
      <c r="P90">
        <v>156</v>
      </c>
      <c r="Q90">
        <v>55</v>
      </c>
      <c r="R90">
        <v>50</v>
      </c>
      <c r="S90">
        <f t="shared" si="5"/>
        <v>95</v>
      </c>
    </row>
    <row r="91" spans="1:19" x14ac:dyDescent="0.2">
      <c r="A91">
        <v>90</v>
      </c>
      <c r="B91">
        <v>2</v>
      </c>
      <c r="C91">
        <v>36</v>
      </c>
      <c r="D91">
        <v>1</v>
      </c>
      <c r="E91" t="str">
        <f>LOOKUP(D91,DM!$A$1:$B$4,DM!$B$1:$B$4)</f>
        <v>Diabetes mellitus 1</v>
      </c>
      <c r="F91">
        <v>76</v>
      </c>
      <c r="G91">
        <v>160</v>
      </c>
      <c r="H91">
        <f t="shared" si="3"/>
        <v>29.6875</v>
      </c>
      <c r="I91" t="str">
        <f t="shared" si="4"/>
        <v>Sobrepeso</v>
      </c>
      <c r="J91">
        <v>40</v>
      </c>
      <c r="K91">
        <v>204</v>
      </c>
      <c r="L91">
        <v>11.2</v>
      </c>
      <c r="M91">
        <v>0.8</v>
      </c>
      <c r="N91">
        <v>8.9499999999999993</v>
      </c>
      <c r="O91">
        <v>3.93</v>
      </c>
      <c r="P91">
        <v>147</v>
      </c>
      <c r="Q91">
        <v>162</v>
      </c>
      <c r="R91">
        <v>34</v>
      </c>
      <c r="S91">
        <f t="shared" si="5"/>
        <v>80.599999999999994</v>
      </c>
    </row>
    <row r="92" spans="1:19" x14ac:dyDescent="0.2">
      <c r="A92">
        <v>91</v>
      </c>
      <c r="B92">
        <v>1</v>
      </c>
      <c r="C92">
        <v>52</v>
      </c>
      <c r="D92">
        <v>1</v>
      </c>
      <c r="E92" t="str">
        <f>LOOKUP(D92,DM!$A$1:$B$4,DM!$B$1:$B$4)</f>
        <v>Diabetes mellitus 1</v>
      </c>
      <c r="F92">
        <v>83</v>
      </c>
      <c r="G92">
        <v>168</v>
      </c>
      <c r="H92">
        <f t="shared" si="3"/>
        <v>29.407596371882086</v>
      </c>
      <c r="I92" t="str">
        <f t="shared" si="4"/>
        <v>Sobrepeso</v>
      </c>
      <c r="J92">
        <v>35</v>
      </c>
      <c r="K92">
        <v>323</v>
      </c>
      <c r="L92">
        <v>7.5</v>
      </c>
      <c r="M92">
        <v>1.28</v>
      </c>
      <c r="N92">
        <v>8.36</v>
      </c>
      <c r="O92">
        <v>4.28</v>
      </c>
      <c r="P92">
        <v>155</v>
      </c>
      <c r="Q92">
        <v>145</v>
      </c>
      <c r="R92">
        <v>48</v>
      </c>
      <c r="S92">
        <f t="shared" si="5"/>
        <v>78</v>
      </c>
    </row>
    <row r="93" spans="1:19" x14ac:dyDescent="0.2">
      <c r="A93">
        <v>92</v>
      </c>
      <c r="B93">
        <v>2</v>
      </c>
      <c r="C93">
        <v>63</v>
      </c>
      <c r="D93">
        <v>1</v>
      </c>
      <c r="E93" t="str">
        <f>LOOKUP(D93,DM!$A$1:$B$4,DM!$B$1:$B$4)</f>
        <v>Diabetes mellitus 1</v>
      </c>
      <c r="F93">
        <v>71</v>
      </c>
      <c r="G93">
        <v>155</v>
      </c>
      <c r="H93">
        <f t="shared" si="3"/>
        <v>29.552549427679502</v>
      </c>
      <c r="I93" t="str">
        <f t="shared" si="4"/>
        <v>Sobrepeso</v>
      </c>
      <c r="J93">
        <v>31</v>
      </c>
      <c r="K93">
        <v>243</v>
      </c>
      <c r="L93">
        <v>8.8000000000000007</v>
      </c>
      <c r="M93">
        <v>1</v>
      </c>
      <c r="N93">
        <v>7.73</v>
      </c>
      <c r="O93">
        <v>3.77</v>
      </c>
      <c r="P93">
        <v>155</v>
      </c>
      <c r="Q93">
        <v>89</v>
      </c>
      <c r="R93">
        <v>71</v>
      </c>
      <c r="S93">
        <f t="shared" si="5"/>
        <v>66.2</v>
      </c>
    </row>
    <row r="94" spans="1:19" x14ac:dyDescent="0.2">
      <c r="A94">
        <v>93</v>
      </c>
      <c r="B94">
        <v>1</v>
      </c>
      <c r="C94">
        <v>54</v>
      </c>
      <c r="D94">
        <v>1</v>
      </c>
      <c r="E94" t="str">
        <f>LOOKUP(D94,DM!$A$1:$B$4,DM!$B$1:$B$4)</f>
        <v>Diabetes mellitus 1</v>
      </c>
      <c r="F94">
        <v>76</v>
      </c>
      <c r="G94">
        <v>170</v>
      </c>
      <c r="H94">
        <f t="shared" si="3"/>
        <v>26.297577854671278</v>
      </c>
      <c r="I94" t="str">
        <f t="shared" si="4"/>
        <v>Sobrepeso</v>
      </c>
      <c r="J94">
        <v>38</v>
      </c>
      <c r="K94">
        <v>271</v>
      </c>
      <c r="L94">
        <v>8.8000000000000007</v>
      </c>
      <c r="M94">
        <v>1.06</v>
      </c>
      <c r="N94">
        <v>7.94</v>
      </c>
      <c r="O94">
        <v>4.12</v>
      </c>
      <c r="P94">
        <v>175</v>
      </c>
      <c r="Q94">
        <v>131</v>
      </c>
      <c r="R94">
        <v>43</v>
      </c>
      <c r="S94">
        <f t="shared" si="5"/>
        <v>105.8</v>
      </c>
    </row>
    <row r="95" spans="1:19" x14ac:dyDescent="0.2">
      <c r="A95">
        <v>94</v>
      </c>
      <c r="B95">
        <v>2</v>
      </c>
      <c r="C95">
        <v>45</v>
      </c>
      <c r="D95">
        <v>1</v>
      </c>
      <c r="E95" t="str">
        <f>LOOKUP(D95,DM!$A$1:$B$4,DM!$B$1:$B$4)</f>
        <v>Diabetes mellitus 1</v>
      </c>
      <c r="F95">
        <v>81</v>
      </c>
      <c r="G95">
        <v>179</v>
      </c>
      <c r="H95">
        <f t="shared" si="3"/>
        <v>25.280109859242842</v>
      </c>
      <c r="I95" t="str">
        <f t="shared" si="4"/>
        <v>Sobrepeso</v>
      </c>
      <c r="J95">
        <v>18</v>
      </c>
      <c r="K95">
        <v>138</v>
      </c>
      <c r="L95">
        <v>8.6999999999999993</v>
      </c>
      <c r="M95">
        <v>0.7</v>
      </c>
      <c r="N95">
        <v>8.51</v>
      </c>
      <c r="O95">
        <v>4.3</v>
      </c>
      <c r="P95">
        <v>211</v>
      </c>
      <c r="Q95">
        <v>77</v>
      </c>
      <c r="R95">
        <v>48</v>
      </c>
      <c r="S95">
        <f t="shared" si="5"/>
        <v>147.6</v>
      </c>
    </row>
    <row r="96" spans="1:19" x14ac:dyDescent="0.2">
      <c r="A96">
        <v>95</v>
      </c>
      <c r="B96">
        <v>1</v>
      </c>
      <c r="C96">
        <v>58</v>
      </c>
      <c r="D96">
        <v>1</v>
      </c>
      <c r="E96" t="str">
        <f>LOOKUP(D96,DM!$A$1:$B$4,DM!$B$1:$B$4)</f>
        <v>Diabetes mellitus 1</v>
      </c>
      <c r="F96">
        <v>106</v>
      </c>
      <c r="G96">
        <v>168</v>
      </c>
      <c r="H96">
        <f t="shared" si="3"/>
        <v>37.556689342403629</v>
      </c>
      <c r="I96" t="str">
        <f t="shared" si="4"/>
        <v>Obesidade Grau II</v>
      </c>
      <c r="J96">
        <v>30</v>
      </c>
      <c r="K96">
        <v>106</v>
      </c>
      <c r="L96">
        <v>7.2</v>
      </c>
      <c r="M96">
        <v>0.9</v>
      </c>
      <c r="N96">
        <v>6.59</v>
      </c>
      <c r="O96">
        <v>2.56</v>
      </c>
      <c r="P96">
        <v>409</v>
      </c>
      <c r="Q96">
        <v>472</v>
      </c>
      <c r="R96">
        <v>56</v>
      </c>
      <c r="S96">
        <f t="shared" si="5"/>
        <v>258.60000000000002</v>
      </c>
    </row>
    <row r="97" spans="1:19" x14ac:dyDescent="0.2">
      <c r="A97">
        <v>96</v>
      </c>
      <c r="B97">
        <v>2</v>
      </c>
      <c r="C97">
        <v>40</v>
      </c>
      <c r="D97">
        <v>1</v>
      </c>
      <c r="E97" t="str">
        <f>LOOKUP(D97,DM!$A$1:$B$4,DM!$B$1:$B$4)</f>
        <v>Diabetes mellitus 1</v>
      </c>
      <c r="F97">
        <v>54</v>
      </c>
      <c r="G97">
        <v>163</v>
      </c>
      <c r="H97">
        <f t="shared" si="3"/>
        <v>20.324438255109339</v>
      </c>
      <c r="I97" t="str">
        <f t="shared" si="4"/>
        <v>Pesos Ideal</v>
      </c>
      <c r="J97">
        <v>28</v>
      </c>
      <c r="K97">
        <v>300</v>
      </c>
      <c r="L97">
        <v>6.4</v>
      </c>
      <c r="M97">
        <v>0.9</v>
      </c>
      <c r="N97">
        <v>8.11</v>
      </c>
      <c r="O97">
        <v>4.12</v>
      </c>
      <c r="P97">
        <v>222</v>
      </c>
      <c r="Q97">
        <v>69</v>
      </c>
      <c r="R97">
        <v>86</v>
      </c>
      <c r="S97">
        <f t="shared" si="5"/>
        <v>122.2</v>
      </c>
    </row>
    <row r="98" spans="1:19" x14ac:dyDescent="0.2">
      <c r="A98">
        <v>97</v>
      </c>
      <c r="B98">
        <v>1</v>
      </c>
      <c r="C98">
        <v>38</v>
      </c>
      <c r="D98">
        <v>1</v>
      </c>
      <c r="E98" t="str">
        <f>LOOKUP(D98,DM!$A$1:$B$4,DM!$B$1:$B$4)</f>
        <v>Diabetes mellitus 1</v>
      </c>
      <c r="F98">
        <v>72</v>
      </c>
      <c r="G98">
        <v>159</v>
      </c>
      <c r="H98">
        <f t="shared" si="3"/>
        <v>28.479886080455675</v>
      </c>
      <c r="I98" t="str">
        <f t="shared" si="4"/>
        <v>Sobrepeso</v>
      </c>
      <c r="J98">
        <v>38</v>
      </c>
      <c r="K98">
        <v>93</v>
      </c>
      <c r="L98">
        <v>5.5</v>
      </c>
      <c r="M98">
        <v>0.8</v>
      </c>
      <c r="N98">
        <v>8.08</v>
      </c>
      <c r="O98">
        <v>3.42</v>
      </c>
      <c r="P98">
        <v>159</v>
      </c>
      <c r="Q98">
        <v>204</v>
      </c>
      <c r="R98">
        <v>23</v>
      </c>
      <c r="S98">
        <f t="shared" si="5"/>
        <v>95.2</v>
      </c>
    </row>
    <row r="99" spans="1:19" x14ac:dyDescent="0.2">
      <c r="A99">
        <v>98</v>
      </c>
      <c r="B99">
        <v>2</v>
      </c>
      <c r="C99">
        <v>39</v>
      </c>
      <c r="D99">
        <v>1</v>
      </c>
      <c r="E99" t="str">
        <f>LOOKUP(D99,DM!$A$1:$B$4,DM!$B$1:$B$4)</f>
        <v>Diabetes mellitus 1</v>
      </c>
      <c r="F99">
        <v>63</v>
      </c>
      <c r="G99">
        <v>161</v>
      </c>
      <c r="H99">
        <f t="shared" si="3"/>
        <v>24.304617877396701</v>
      </c>
      <c r="I99" t="str">
        <f t="shared" si="4"/>
        <v>Pesos Ideal</v>
      </c>
      <c r="J99">
        <v>27</v>
      </c>
      <c r="K99">
        <v>90</v>
      </c>
      <c r="L99">
        <v>5</v>
      </c>
      <c r="M99">
        <v>0.99</v>
      </c>
      <c r="N99">
        <v>9.26</v>
      </c>
      <c r="O99">
        <v>3.75</v>
      </c>
      <c r="P99">
        <v>187</v>
      </c>
      <c r="Q99">
        <v>134</v>
      </c>
      <c r="R99">
        <v>53</v>
      </c>
      <c r="S99">
        <f t="shared" si="5"/>
        <v>107.2</v>
      </c>
    </row>
    <row r="100" spans="1:19" x14ac:dyDescent="0.2">
      <c r="A100">
        <v>99</v>
      </c>
      <c r="B100">
        <v>2</v>
      </c>
      <c r="C100">
        <v>38</v>
      </c>
      <c r="D100">
        <v>1</v>
      </c>
      <c r="E100" t="str">
        <f>LOOKUP(D100,DM!$A$1:$B$4,DM!$B$1:$B$4)</f>
        <v>Diabetes mellitus 1</v>
      </c>
      <c r="F100">
        <v>67</v>
      </c>
      <c r="G100">
        <v>161</v>
      </c>
      <c r="H100">
        <f t="shared" si="3"/>
        <v>25.847768218818715</v>
      </c>
      <c r="I100" t="str">
        <f t="shared" si="4"/>
        <v>Sobrepeso</v>
      </c>
      <c r="J100">
        <v>25</v>
      </c>
      <c r="K100">
        <v>365</v>
      </c>
      <c r="L100">
        <v>7.8</v>
      </c>
      <c r="M100">
        <v>0.88</v>
      </c>
      <c r="N100">
        <v>8.2200000000000006</v>
      </c>
      <c r="O100">
        <v>4.05</v>
      </c>
      <c r="P100">
        <v>221</v>
      </c>
      <c r="Q100">
        <v>112</v>
      </c>
      <c r="R100">
        <v>63</v>
      </c>
      <c r="S100">
        <f t="shared" si="5"/>
        <v>135.6</v>
      </c>
    </row>
    <row r="101" spans="1:19" x14ac:dyDescent="0.2">
      <c r="A101">
        <v>100</v>
      </c>
      <c r="B101">
        <v>2</v>
      </c>
      <c r="C101">
        <v>63</v>
      </c>
      <c r="D101">
        <v>1</v>
      </c>
      <c r="E101" t="str">
        <f>LOOKUP(D101,DM!$A$1:$B$4,DM!$B$1:$B$4)</f>
        <v>Diabetes mellitus 1</v>
      </c>
      <c r="F101">
        <v>76.2</v>
      </c>
      <c r="G101">
        <v>158</v>
      </c>
      <c r="H101">
        <f t="shared" si="3"/>
        <v>30.52395449447204</v>
      </c>
      <c r="I101" t="str">
        <f t="shared" si="4"/>
        <v>Obesidade Grau I</v>
      </c>
      <c r="J101">
        <v>31</v>
      </c>
      <c r="K101">
        <v>240</v>
      </c>
      <c r="L101">
        <v>10.7</v>
      </c>
      <c r="M101">
        <v>0.86</v>
      </c>
      <c r="N101">
        <v>9.5500000000000007</v>
      </c>
      <c r="O101">
        <v>3.82</v>
      </c>
      <c r="P101">
        <v>247</v>
      </c>
      <c r="Q101">
        <v>164</v>
      </c>
      <c r="R101">
        <v>50</v>
      </c>
      <c r="S101">
        <f t="shared" si="5"/>
        <v>164.2</v>
      </c>
    </row>
    <row r="102" spans="1:19" x14ac:dyDescent="0.2">
      <c r="A102">
        <v>101</v>
      </c>
      <c r="B102">
        <v>2</v>
      </c>
      <c r="C102">
        <v>51</v>
      </c>
      <c r="D102">
        <v>1</v>
      </c>
      <c r="E102" t="str">
        <f>LOOKUP(D102,DM!$A$1:$B$4,DM!$B$1:$B$4)</f>
        <v>Diabetes mellitus 1</v>
      </c>
      <c r="F102">
        <v>50.7</v>
      </c>
      <c r="G102">
        <v>146</v>
      </c>
      <c r="H102">
        <f t="shared" si="3"/>
        <v>23.784950272096079</v>
      </c>
      <c r="I102" t="str">
        <f t="shared" si="4"/>
        <v>Pesos Ideal</v>
      </c>
      <c r="J102">
        <v>16</v>
      </c>
      <c r="K102">
        <v>142</v>
      </c>
      <c r="L102">
        <v>7.6</v>
      </c>
      <c r="M102">
        <v>0.7</v>
      </c>
      <c r="N102">
        <v>8.7799999999999994</v>
      </c>
      <c r="O102">
        <v>3.78</v>
      </c>
      <c r="P102">
        <v>134</v>
      </c>
      <c r="Q102">
        <v>87</v>
      </c>
      <c r="R102">
        <v>37</v>
      </c>
      <c r="S102">
        <f t="shared" si="5"/>
        <v>79.599999999999994</v>
      </c>
    </row>
    <row r="103" spans="1:19" x14ac:dyDescent="0.2">
      <c r="A103">
        <v>102</v>
      </c>
      <c r="B103">
        <v>2</v>
      </c>
      <c r="C103">
        <v>24</v>
      </c>
      <c r="D103">
        <v>1</v>
      </c>
      <c r="E103" t="str">
        <f>LOOKUP(D103,DM!$A$1:$B$4,DM!$B$1:$B$4)</f>
        <v>Diabetes mellitus 1</v>
      </c>
      <c r="F103">
        <v>76</v>
      </c>
      <c r="G103">
        <v>164</v>
      </c>
      <c r="H103">
        <f t="shared" si="3"/>
        <v>28.25698988697204</v>
      </c>
      <c r="I103" t="str">
        <f t="shared" si="4"/>
        <v>Sobrepeso</v>
      </c>
      <c r="J103">
        <v>23</v>
      </c>
      <c r="K103">
        <v>215</v>
      </c>
      <c r="L103">
        <v>7.8</v>
      </c>
      <c r="M103">
        <v>1.08</v>
      </c>
      <c r="N103">
        <v>10</v>
      </c>
      <c r="O103">
        <v>3.96</v>
      </c>
      <c r="P103">
        <v>170</v>
      </c>
      <c r="Q103">
        <v>112</v>
      </c>
      <c r="R103">
        <v>76</v>
      </c>
      <c r="S103">
        <f t="shared" si="5"/>
        <v>71.599999999999994</v>
      </c>
    </row>
    <row r="104" spans="1:19" x14ac:dyDescent="0.2">
      <c r="A104">
        <v>103</v>
      </c>
      <c r="B104">
        <v>2</v>
      </c>
      <c r="C104">
        <v>40</v>
      </c>
      <c r="D104">
        <v>1</v>
      </c>
      <c r="E104" t="str">
        <f>LOOKUP(D104,DM!$A$1:$B$4,DM!$B$1:$B$4)</f>
        <v>Diabetes mellitus 1</v>
      </c>
      <c r="F104">
        <v>69</v>
      </c>
      <c r="G104">
        <v>175</v>
      </c>
      <c r="H104">
        <f t="shared" si="3"/>
        <v>22.530612244897959</v>
      </c>
      <c r="I104" t="str">
        <f t="shared" si="4"/>
        <v>Pesos Ideal</v>
      </c>
      <c r="J104">
        <v>42</v>
      </c>
      <c r="K104">
        <v>162</v>
      </c>
      <c r="L104">
        <v>12.2</v>
      </c>
      <c r="M104">
        <v>0.77</v>
      </c>
      <c r="N104">
        <v>9.27</v>
      </c>
      <c r="O104">
        <v>4.16</v>
      </c>
      <c r="P104">
        <v>328</v>
      </c>
      <c r="Q104">
        <v>788</v>
      </c>
      <c r="R104">
        <v>40</v>
      </c>
      <c r="S104">
        <f t="shared" si="5"/>
        <v>130.4</v>
      </c>
    </row>
    <row r="105" spans="1:19" x14ac:dyDescent="0.2">
      <c r="A105">
        <v>104</v>
      </c>
      <c r="B105">
        <v>2</v>
      </c>
      <c r="C105">
        <v>36</v>
      </c>
      <c r="D105">
        <v>1</v>
      </c>
      <c r="E105" t="str">
        <f>LOOKUP(D105,DM!$A$1:$B$4,DM!$B$1:$B$4)</f>
        <v>Diabetes mellitus 1</v>
      </c>
      <c r="F105">
        <v>54</v>
      </c>
      <c r="G105">
        <v>132</v>
      </c>
      <c r="H105">
        <f t="shared" si="3"/>
        <v>30.991735537190081</v>
      </c>
      <c r="I105" t="str">
        <f t="shared" si="4"/>
        <v>Obesidade Grau I</v>
      </c>
      <c r="J105">
        <v>39</v>
      </c>
      <c r="K105">
        <v>170</v>
      </c>
      <c r="L105">
        <v>8.8000000000000007</v>
      </c>
      <c r="M105">
        <v>1.1299999999999999</v>
      </c>
      <c r="N105">
        <v>9.07</v>
      </c>
      <c r="O105">
        <v>4.1900000000000004</v>
      </c>
      <c r="P105">
        <v>217</v>
      </c>
      <c r="Q105">
        <v>68</v>
      </c>
      <c r="R105">
        <v>94</v>
      </c>
      <c r="S105">
        <f t="shared" si="5"/>
        <v>109.4</v>
      </c>
    </row>
    <row r="106" spans="1:19" x14ac:dyDescent="0.2">
      <c r="A106">
        <v>105</v>
      </c>
      <c r="B106">
        <v>1</v>
      </c>
      <c r="C106">
        <v>55</v>
      </c>
      <c r="D106">
        <v>1</v>
      </c>
      <c r="E106" t="str">
        <f>LOOKUP(D106,DM!$A$1:$B$4,DM!$B$1:$B$4)</f>
        <v>Diabetes mellitus 1</v>
      </c>
      <c r="F106">
        <v>65</v>
      </c>
      <c r="G106">
        <v>165</v>
      </c>
      <c r="H106">
        <f t="shared" si="3"/>
        <v>23.875114784205692</v>
      </c>
      <c r="I106" t="str">
        <f t="shared" si="4"/>
        <v>Pesos Ideal</v>
      </c>
      <c r="J106">
        <v>29</v>
      </c>
      <c r="K106">
        <v>466</v>
      </c>
      <c r="L106">
        <v>9.1999999999999993</v>
      </c>
      <c r="M106">
        <v>0.8</v>
      </c>
      <c r="N106">
        <v>8.1999999999999993</v>
      </c>
      <c r="O106">
        <v>4</v>
      </c>
      <c r="P106">
        <v>182</v>
      </c>
      <c r="Q106">
        <v>92</v>
      </c>
      <c r="R106">
        <v>54</v>
      </c>
      <c r="S106">
        <f t="shared" si="5"/>
        <v>109.6</v>
      </c>
    </row>
    <row r="107" spans="1:19" x14ac:dyDescent="0.2">
      <c r="A107">
        <v>106</v>
      </c>
      <c r="B107">
        <v>2</v>
      </c>
      <c r="C107">
        <v>23</v>
      </c>
      <c r="D107">
        <v>1</v>
      </c>
      <c r="E107" t="str">
        <f>LOOKUP(D107,DM!$A$1:$B$4,DM!$B$1:$B$4)</f>
        <v>Diabetes mellitus 1</v>
      </c>
      <c r="F107">
        <v>60</v>
      </c>
      <c r="G107">
        <v>164</v>
      </c>
      <c r="H107">
        <f t="shared" si="3"/>
        <v>22.308149910767401</v>
      </c>
      <c r="I107" t="str">
        <f t="shared" si="4"/>
        <v>Pesos Ideal</v>
      </c>
      <c r="J107">
        <v>37</v>
      </c>
      <c r="K107">
        <v>78</v>
      </c>
      <c r="L107">
        <v>9.1</v>
      </c>
      <c r="M107">
        <v>0.6</v>
      </c>
      <c r="N107">
        <v>8.32</v>
      </c>
      <c r="O107">
        <v>3.95</v>
      </c>
      <c r="P107">
        <v>236</v>
      </c>
      <c r="Q107">
        <v>233</v>
      </c>
      <c r="R107">
        <v>50</v>
      </c>
      <c r="S107">
        <f t="shared" si="5"/>
        <v>139.4</v>
      </c>
    </row>
    <row r="108" spans="1:19" x14ac:dyDescent="0.2">
      <c r="A108">
        <v>107</v>
      </c>
      <c r="B108">
        <v>1</v>
      </c>
      <c r="C108">
        <v>38</v>
      </c>
      <c r="D108">
        <v>1</v>
      </c>
      <c r="E108" t="str">
        <f>LOOKUP(D108,DM!$A$1:$B$4,DM!$B$1:$B$4)</f>
        <v>Diabetes mellitus 1</v>
      </c>
      <c r="F108">
        <v>68</v>
      </c>
      <c r="G108">
        <v>175</v>
      </c>
      <c r="H108">
        <f t="shared" si="3"/>
        <v>22.204081632653061</v>
      </c>
      <c r="I108" t="str">
        <f t="shared" si="4"/>
        <v>Pesos Ideal</v>
      </c>
      <c r="J108">
        <v>20</v>
      </c>
      <c r="K108">
        <v>218</v>
      </c>
      <c r="L108">
        <v>6.1</v>
      </c>
      <c r="M108">
        <v>1.21</v>
      </c>
      <c r="N108">
        <v>9.6300000000000008</v>
      </c>
      <c r="O108">
        <v>4.53</v>
      </c>
      <c r="P108">
        <v>147</v>
      </c>
      <c r="Q108">
        <v>97</v>
      </c>
      <c r="R108">
        <v>48</v>
      </c>
      <c r="S108">
        <f t="shared" si="5"/>
        <v>79.599999999999994</v>
      </c>
    </row>
    <row r="109" spans="1:19" x14ac:dyDescent="0.2">
      <c r="A109">
        <v>108</v>
      </c>
      <c r="B109">
        <v>1</v>
      </c>
      <c r="C109">
        <v>57</v>
      </c>
      <c r="D109">
        <v>1</v>
      </c>
      <c r="E109" t="str">
        <f>LOOKUP(D109,DM!$A$1:$B$4,DM!$B$1:$B$4)</f>
        <v>Diabetes mellitus 1</v>
      </c>
      <c r="F109">
        <v>85</v>
      </c>
      <c r="G109">
        <v>187</v>
      </c>
      <c r="H109">
        <f t="shared" si="3"/>
        <v>24.307243558580456</v>
      </c>
      <c r="I109" t="str">
        <f t="shared" si="4"/>
        <v>Pesos Ideal</v>
      </c>
      <c r="J109">
        <v>35</v>
      </c>
      <c r="K109">
        <v>191</v>
      </c>
      <c r="L109">
        <v>9.1999999999999993</v>
      </c>
      <c r="M109">
        <v>1.2</v>
      </c>
      <c r="N109">
        <v>9.06</v>
      </c>
      <c r="O109">
        <v>4.33</v>
      </c>
      <c r="P109">
        <v>175</v>
      </c>
      <c r="Q109">
        <v>65</v>
      </c>
      <c r="R109">
        <v>42</v>
      </c>
      <c r="S109">
        <f t="shared" si="5"/>
        <v>120</v>
      </c>
    </row>
    <row r="110" spans="1:19" x14ac:dyDescent="0.2">
      <c r="A110">
        <v>109</v>
      </c>
      <c r="B110">
        <v>1</v>
      </c>
      <c r="C110">
        <v>39</v>
      </c>
      <c r="D110">
        <v>1</v>
      </c>
      <c r="E110" t="str">
        <f>LOOKUP(D110,DM!$A$1:$B$4,DM!$B$1:$B$4)</f>
        <v>Diabetes mellitus 1</v>
      </c>
      <c r="F110">
        <v>53</v>
      </c>
      <c r="G110">
        <v>158</v>
      </c>
      <c r="H110">
        <f t="shared" si="3"/>
        <v>21.230572023714149</v>
      </c>
      <c r="I110" t="str">
        <f t="shared" si="4"/>
        <v>Pesos Ideal</v>
      </c>
      <c r="J110">
        <v>45</v>
      </c>
      <c r="K110">
        <v>149</v>
      </c>
      <c r="L110">
        <v>8.6</v>
      </c>
      <c r="M110">
        <v>1.6</v>
      </c>
      <c r="N110">
        <v>9.92</v>
      </c>
      <c r="O110">
        <v>4.07</v>
      </c>
      <c r="P110">
        <v>212</v>
      </c>
      <c r="Q110">
        <v>75</v>
      </c>
      <c r="R110">
        <v>79</v>
      </c>
      <c r="S110">
        <f t="shared" si="5"/>
        <v>118</v>
      </c>
    </row>
    <row r="111" spans="1:19" x14ac:dyDescent="0.2">
      <c r="A111">
        <v>110</v>
      </c>
      <c r="B111">
        <v>1</v>
      </c>
      <c r="C111">
        <v>24</v>
      </c>
      <c r="D111">
        <v>1</v>
      </c>
      <c r="E111" t="str">
        <f>LOOKUP(D111,DM!$A$1:$B$4,DM!$B$1:$B$4)</f>
        <v>Diabetes mellitus 1</v>
      </c>
      <c r="F111">
        <v>28</v>
      </c>
      <c r="G111">
        <v>146</v>
      </c>
      <c r="H111">
        <f t="shared" si="3"/>
        <v>13.135672734096453</v>
      </c>
      <c r="I111" t="str">
        <f t="shared" si="4"/>
        <v>Baixo Peso</v>
      </c>
      <c r="J111">
        <v>22</v>
      </c>
      <c r="K111">
        <v>143</v>
      </c>
      <c r="L111">
        <v>7.2</v>
      </c>
      <c r="M111">
        <v>0.93</v>
      </c>
      <c r="N111">
        <v>9.42</v>
      </c>
      <c r="O111">
        <v>4.6900000000000004</v>
      </c>
      <c r="P111">
        <v>212</v>
      </c>
      <c r="Q111">
        <v>129</v>
      </c>
      <c r="R111">
        <v>42</v>
      </c>
      <c r="S111">
        <f t="shared" si="5"/>
        <v>144.19999999999999</v>
      </c>
    </row>
    <row r="112" spans="1:19" x14ac:dyDescent="0.2">
      <c r="A112">
        <v>111</v>
      </c>
      <c r="B112">
        <v>1</v>
      </c>
      <c r="C112">
        <v>58</v>
      </c>
      <c r="D112">
        <v>1</v>
      </c>
      <c r="E112" t="str">
        <f>LOOKUP(D112,DM!$A$1:$B$4,DM!$B$1:$B$4)</f>
        <v>Diabetes mellitus 1</v>
      </c>
      <c r="F112">
        <v>93</v>
      </c>
      <c r="G112">
        <v>170</v>
      </c>
      <c r="H112">
        <f t="shared" si="3"/>
        <v>32.179930795847753</v>
      </c>
      <c r="I112" t="str">
        <f t="shared" si="4"/>
        <v>Obesidade Grau I</v>
      </c>
      <c r="J112">
        <v>20</v>
      </c>
      <c r="K112">
        <v>165</v>
      </c>
      <c r="L112">
        <v>9.1</v>
      </c>
      <c r="M112">
        <v>0.8</v>
      </c>
      <c r="N112">
        <v>9.07</v>
      </c>
      <c r="O112">
        <v>3.93</v>
      </c>
      <c r="P112">
        <v>124</v>
      </c>
      <c r="Q112">
        <v>115</v>
      </c>
      <c r="R112">
        <v>28</v>
      </c>
      <c r="S112">
        <f t="shared" si="5"/>
        <v>73</v>
      </c>
    </row>
    <row r="113" spans="1:19" x14ac:dyDescent="0.2">
      <c r="A113">
        <v>112</v>
      </c>
      <c r="B113">
        <v>1</v>
      </c>
      <c r="C113">
        <v>52</v>
      </c>
      <c r="D113">
        <v>1</v>
      </c>
      <c r="E113" t="str">
        <f>LOOKUP(D113,DM!$A$1:$B$4,DM!$B$1:$B$4)</f>
        <v>Diabetes mellitus 1</v>
      </c>
      <c r="F113">
        <v>92</v>
      </c>
      <c r="G113">
        <v>174</v>
      </c>
      <c r="H113">
        <f t="shared" si="3"/>
        <v>30.38710529792575</v>
      </c>
      <c r="I113" t="str">
        <f t="shared" si="4"/>
        <v>Obesidade Grau I</v>
      </c>
      <c r="J113">
        <v>31</v>
      </c>
      <c r="K113">
        <v>101</v>
      </c>
      <c r="L113">
        <v>10.5</v>
      </c>
      <c r="M113">
        <v>1</v>
      </c>
      <c r="N113">
        <v>9.16</v>
      </c>
      <c r="O113">
        <v>4.21</v>
      </c>
      <c r="P113">
        <v>171</v>
      </c>
      <c r="Q113">
        <v>88</v>
      </c>
      <c r="R113">
        <v>38</v>
      </c>
      <c r="S113">
        <f t="shared" si="5"/>
        <v>115.4</v>
      </c>
    </row>
    <row r="114" spans="1:19" x14ac:dyDescent="0.2">
      <c r="A114">
        <v>113</v>
      </c>
      <c r="B114">
        <v>1</v>
      </c>
      <c r="C114">
        <v>37</v>
      </c>
      <c r="D114">
        <v>1</v>
      </c>
      <c r="E114" t="str">
        <f>LOOKUP(D114,DM!$A$1:$B$4,DM!$B$1:$B$4)</f>
        <v>Diabetes mellitus 1</v>
      </c>
      <c r="F114">
        <v>70</v>
      </c>
      <c r="G114">
        <v>161</v>
      </c>
      <c r="H114">
        <f t="shared" si="3"/>
        <v>27.005130974885226</v>
      </c>
      <c r="I114" t="str">
        <f t="shared" si="4"/>
        <v>Sobrepeso</v>
      </c>
      <c r="J114">
        <v>30</v>
      </c>
      <c r="K114">
        <v>72</v>
      </c>
      <c r="L114">
        <v>5</v>
      </c>
      <c r="M114">
        <v>0.9</v>
      </c>
      <c r="N114">
        <v>9.2799999999999994</v>
      </c>
      <c r="O114">
        <v>4.5999999999999996</v>
      </c>
      <c r="P114">
        <v>201</v>
      </c>
      <c r="Q114">
        <v>260</v>
      </c>
      <c r="R114">
        <v>45</v>
      </c>
      <c r="S114">
        <f t="shared" si="5"/>
        <v>104</v>
      </c>
    </row>
    <row r="115" spans="1:19" x14ac:dyDescent="0.2">
      <c r="A115">
        <v>114</v>
      </c>
      <c r="B115">
        <v>2</v>
      </c>
      <c r="C115">
        <v>39</v>
      </c>
      <c r="D115">
        <v>1</v>
      </c>
      <c r="E115" t="str">
        <f>LOOKUP(D115,DM!$A$1:$B$4,DM!$B$1:$B$4)</f>
        <v>Diabetes mellitus 1</v>
      </c>
      <c r="F115">
        <v>79</v>
      </c>
      <c r="G115">
        <v>169</v>
      </c>
      <c r="H115">
        <f t="shared" si="3"/>
        <v>27.66009593501628</v>
      </c>
      <c r="I115" t="str">
        <f t="shared" si="4"/>
        <v>Sobrepeso</v>
      </c>
      <c r="J115">
        <v>34</v>
      </c>
      <c r="K115">
        <v>184</v>
      </c>
      <c r="L115">
        <v>9.1</v>
      </c>
      <c r="M115">
        <v>0.9</v>
      </c>
      <c r="N115">
        <v>9.3800000000000008</v>
      </c>
      <c r="O115">
        <v>4.22</v>
      </c>
      <c r="P115">
        <v>189</v>
      </c>
      <c r="Q115">
        <v>63</v>
      </c>
      <c r="R115">
        <v>57</v>
      </c>
      <c r="S115">
        <f t="shared" si="5"/>
        <v>119.4</v>
      </c>
    </row>
    <row r="116" spans="1:19" x14ac:dyDescent="0.2">
      <c r="A116">
        <v>115</v>
      </c>
      <c r="B116">
        <v>2</v>
      </c>
      <c r="C116">
        <v>45</v>
      </c>
      <c r="D116">
        <v>1</v>
      </c>
      <c r="E116" t="str">
        <f>LOOKUP(D116,DM!$A$1:$B$4,DM!$B$1:$B$4)</f>
        <v>Diabetes mellitus 1</v>
      </c>
      <c r="F116">
        <v>64.5</v>
      </c>
      <c r="G116">
        <v>158</v>
      </c>
      <c r="H116">
        <f t="shared" si="3"/>
        <v>25.837205576029483</v>
      </c>
      <c r="I116" t="str">
        <f t="shared" si="4"/>
        <v>Sobrepeso</v>
      </c>
      <c r="J116">
        <v>33</v>
      </c>
      <c r="K116">
        <v>239</v>
      </c>
      <c r="L116">
        <v>10.3</v>
      </c>
      <c r="M116">
        <v>0.98</v>
      </c>
      <c r="N116">
        <v>10.59</v>
      </c>
      <c r="O116">
        <v>4.8899999999999997</v>
      </c>
      <c r="P116">
        <v>276</v>
      </c>
      <c r="Q116">
        <v>395</v>
      </c>
      <c r="R116">
        <v>39</v>
      </c>
      <c r="S116">
        <f t="shared" si="5"/>
        <v>158</v>
      </c>
    </row>
    <row r="117" spans="1:19" x14ac:dyDescent="0.2">
      <c r="A117">
        <v>116</v>
      </c>
      <c r="B117">
        <v>1</v>
      </c>
      <c r="C117">
        <v>38</v>
      </c>
      <c r="D117">
        <v>1</v>
      </c>
      <c r="E117" t="str">
        <f>LOOKUP(D117,DM!$A$1:$B$4,DM!$B$1:$B$4)</f>
        <v>Diabetes mellitus 1</v>
      </c>
      <c r="F117">
        <v>77.5</v>
      </c>
      <c r="G117">
        <v>172</v>
      </c>
      <c r="H117">
        <f t="shared" si="3"/>
        <v>26.196592752839376</v>
      </c>
      <c r="I117" t="str">
        <f t="shared" si="4"/>
        <v>Sobrepeso</v>
      </c>
      <c r="J117">
        <v>33</v>
      </c>
      <c r="K117">
        <v>160</v>
      </c>
      <c r="L117">
        <v>8</v>
      </c>
      <c r="M117">
        <v>0.9</v>
      </c>
      <c r="N117">
        <v>10</v>
      </c>
      <c r="O117">
        <v>4</v>
      </c>
      <c r="P117">
        <v>242</v>
      </c>
      <c r="Q117">
        <v>113</v>
      </c>
      <c r="R117">
        <v>91</v>
      </c>
      <c r="S117">
        <f t="shared" si="5"/>
        <v>128.4</v>
      </c>
    </row>
    <row r="118" spans="1:19" x14ac:dyDescent="0.2">
      <c r="A118">
        <v>117</v>
      </c>
      <c r="B118">
        <v>1</v>
      </c>
      <c r="C118">
        <v>23</v>
      </c>
      <c r="D118">
        <v>1</v>
      </c>
      <c r="E118" t="str">
        <f>LOOKUP(D118,DM!$A$1:$B$4,DM!$B$1:$B$4)</f>
        <v>Diabetes mellitus 1</v>
      </c>
      <c r="F118">
        <v>70</v>
      </c>
      <c r="G118">
        <v>176</v>
      </c>
      <c r="H118">
        <f t="shared" si="3"/>
        <v>22.598140495867771</v>
      </c>
      <c r="I118" t="str">
        <f t="shared" si="4"/>
        <v>Pesos Ideal</v>
      </c>
      <c r="J118">
        <v>30</v>
      </c>
      <c r="K118">
        <v>272</v>
      </c>
      <c r="L118">
        <v>9.5</v>
      </c>
      <c r="M118">
        <v>1.08</v>
      </c>
      <c r="N118">
        <v>8.19</v>
      </c>
      <c r="O118">
        <v>3.91</v>
      </c>
      <c r="P118">
        <v>191</v>
      </c>
      <c r="Q118">
        <v>176</v>
      </c>
      <c r="R118">
        <v>37</v>
      </c>
      <c r="S118">
        <f t="shared" si="5"/>
        <v>118.8</v>
      </c>
    </row>
    <row r="119" spans="1:19" x14ac:dyDescent="0.2">
      <c r="A119">
        <v>118</v>
      </c>
      <c r="B119">
        <v>1</v>
      </c>
      <c r="C119">
        <v>52</v>
      </c>
      <c r="D119">
        <v>1</v>
      </c>
      <c r="E119" t="str">
        <f>LOOKUP(D119,DM!$A$1:$B$4,DM!$B$1:$B$4)</f>
        <v>Diabetes mellitus 1</v>
      </c>
      <c r="F119">
        <v>74</v>
      </c>
      <c r="G119">
        <v>184</v>
      </c>
      <c r="H119">
        <f t="shared" si="3"/>
        <v>21.857277882797732</v>
      </c>
      <c r="I119" t="str">
        <f t="shared" si="4"/>
        <v>Pesos Ideal</v>
      </c>
      <c r="J119">
        <v>37</v>
      </c>
      <c r="K119">
        <v>155</v>
      </c>
      <c r="L119">
        <v>9.6</v>
      </c>
      <c r="M119">
        <v>1.1000000000000001</v>
      </c>
      <c r="N119">
        <v>8.36</v>
      </c>
      <c r="O119">
        <v>4.18</v>
      </c>
      <c r="P119">
        <v>169</v>
      </c>
      <c r="Q119">
        <v>81</v>
      </c>
      <c r="R119">
        <v>44</v>
      </c>
      <c r="S119">
        <f t="shared" si="5"/>
        <v>108.8</v>
      </c>
    </row>
    <row r="120" spans="1:19" x14ac:dyDescent="0.2">
      <c r="A120">
        <v>119</v>
      </c>
      <c r="B120">
        <v>2</v>
      </c>
      <c r="C120">
        <v>53</v>
      </c>
      <c r="D120">
        <v>1</v>
      </c>
      <c r="E120" t="str">
        <f>LOOKUP(D120,DM!$A$1:$B$4,DM!$B$1:$B$4)</f>
        <v>Diabetes mellitus 1</v>
      </c>
      <c r="F120">
        <v>75</v>
      </c>
      <c r="G120">
        <v>155</v>
      </c>
      <c r="H120">
        <f t="shared" si="3"/>
        <v>31.217481789802292</v>
      </c>
      <c r="I120" t="str">
        <f t="shared" si="4"/>
        <v>Obesidade Grau I</v>
      </c>
      <c r="J120">
        <v>41</v>
      </c>
      <c r="K120">
        <v>141</v>
      </c>
      <c r="L120">
        <v>10.7</v>
      </c>
      <c r="M120">
        <v>0.9</v>
      </c>
      <c r="N120">
        <v>9.3800000000000008</v>
      </c>
      <c r="O120">
        <v>4.45</v>
      </c>
      <c r="P120">
        <v>221</v>
      </c>
      <c r="Q120">
        <v>205</v>
      </c>
      <c r="R120">
        <v>51</v>
      </c>
      <c r="S120">
        <f t="shared" si="5"/>
        <v>129</v>
      </c>
    </row>
    <row r="121" spans="1:19" x14ac:dyDescent="0.2">
      <c r="A121">
        <v>120</v>
      </c>
      <c r="B121">
        <v>2</v>
      </c>
      <c r="C121">
        <v>32</v>
      </c>
      <c r="D121">
        <v>1</v>
      </c>
      <c r="E121" t="str">
        <f>LOOKUP(D121,DM!$A$1:$B$4,DM!$B$1:$B$4)</f>
        <v>Diabetes mellitus 1</v>
      </c>
      <c r="F121">
        <v>64</v>
      </c>
      <c r="G121">
        <v>171</v>
      </c>
      <c r="H121">
        <f t="shared" si="3"/>
        <v>21.887076365377382</v>
      </c>
      <c r="I121" t="str">
        <f t="shared" si="4"/>
        <v>Pesos Ideal</v>
      </c>
      <c r="J121">
        <v>114</v>
      </c>
      <c r="K121">
        <v>196</v>
      </c>
      <c r="L121">
        <v>7.9</v>
      </c>
      <c r="M121">
        <v>1.4</v>
      </c>
      <c r="N121">
        <v>9.36</v>
      </c>
      <c r="O121">
        <v>3.86</v>
      </c>
      <c r="P121">
        <v>161</v>
      </c>
      <c r="Q121">
        <v>202</v>
      </c>
      <c r="R121">
        <v>50</v>
      </c>
      <c r="S121">
        <f t="shared" si="5"/>
        <v>70.599999999999994</v>
      </c>
    </row>
    <row r="122" spans="1:19" x14ac:dyDescent="0.2">
      <c r="A122">
        <v>121</v>
      </c>
      <c r="B122">
        <v>2</v>
      </c>
      <c r="C122">
        <v>58</v>
      </c>
      <c r="D122">
        <v>1</v>
      </c>
      <c r="E122" t="str">
        <f>LOOKUP(D122,DM!$A$1:$B$4,DM!$B$1:$B$4)</f>
        <v>Diabetes mellitus 1</v>
      </c>
      <c r="F122">
        <v>50</v>
      </c>
      <c r="G122">
        <v>157</v>
      </c>
      <c r="H122">
        <f t="shared" si="3"/>
        <v>20.28479857195018</v>
      </c>
      <c r="I122" t="str">
        <f t="shared" si="4"/>
        <v>Pesos Ideal</v>
      </c>
      <c r="J122">
        <v>30</v>
      </c>
      <c r="K122">
        <v>219</v>
      </c>
      <c r="L122">
        <v>10.1</v>
      </c>
      <c r="M122">
        <v>0.9</v>
      </c>
      <c r="N122">
        <v>7.67</v>
      </c>
      <c r="O122">
        <v>3.87</v>
      </c>
      <c r="P122">
        <v>185</v>
      </c>
      <c r="Q122">
        <v>81</v>
      </c>
      <c r="R122">
        <v>70</v>
      </c>
      <c r="S122">
        <f t="shared" si="5"/>
        <v>98.8</v>
      </c>
    </row>
    <row r="123" spans="1:19" x14ac:dyDescent="0.2">
      <c r="A123">
        <v>122</v>
      </c>
      <c r="B123">
        <v>1</v>
      </c>
      <c r="C123">
        <v>67</v>
      </c>
      <c r="D123">
        <v>1</v>
      </c>
      <c r="E123" t="str">
        <f>LOOKUP(D123,DM!$A$1:$B$4,DM!$B$1:$B$4)</f>
        <v>Diabetes mellitus 1</v>
      </c>
      <c r="F123">
        <v>67</v>
      </c>
      <c r="G123">
        <v>172</v>
      </c>
      <c r="H123">
        <f t="shared" si="3"/>
        <v>22.647376960519203</v>
      </c>
      <c r="I123" t="str">
        <f t="shared" si="4"/>
        <v>Pesos Ideal</v>
      </c>
      <c r="J123">
        <v>44</v>
      </c>
      <c r="K123">
        <v>137</v>
      </c>
      <c r="L123">
        <v>8.4</v>
      </c>
      <c r="M123">
        <v>0.9</v>
      </c>
      <c r="N123">
        <v>8.31</v>
      </c>
      <c r="O123">
        <v>4.25</v>
      </c>
      <c r="P123">
        <v>163</v>
      </c>
      <c r="Q123">
        <v>58</v>
      </c>
      <c r="R123">
        <v>82</v>
      </c>
      <c r="S123">
        <f t="shared" si="5"/>
        <v>69.400000000000006</v>
      </c>
    </row>
    <row r="124" spans="1:19" x14ac:dyDescent="0.2">
      <c r="A124">
        <v>123</v>
      </c>
      <c r="B124">
        <v>1</v>
      </c>
      <c r="C124">
        <v>37</v>
      </c>
      <c r="D124">
        <v>1</v>
      </c>
      <c r="E124" t="str">
        <f>LOOKUP(D124,DM!$A$1:$B$4,DM!$B$1:$B$4)</f>
        <v>Diabetes mellitus 1</v>
      </c>
      <c r="F124">
        <v>86</v>
      </c>
      <c r="G124">
        <v>185</v>
      </c>
      <c r="H124">
        <f t="shared" si="3"/>
        <v>25.12783053323594</v>
      </c>
      <c r="I124" t="str">
        <f t="shared" si="4"/>
        <v>Sobrepeso</v>
      </c>
      <c r="J124">
        <v>32</v>
      </c>
      <c r="K124">
        <v>218</v>
      </c>
      <c r="L124">
        <v>8.5</v>
      </c>
      <c r="M124">
        <v>0.91</v>
      </c>
      <c r="N124">
        <v>8.4499999999999993</v>
      </c>
      <c r="O124">
        <v>4.3099999999999996</v>
      </c>
      <c r="P124">
        <v>199</v>
      </c>
      <c r="Q124">
        <v>70</v>
      </c>
      <c r="R124">
        <v>83</v>
      </c>
      <c r="S124">
        <f t="shared" si="5"/>
        <v>102</v>
      </c>
    </row>
    <row r="125" spans="1:19" x14ac:dyDescent="0.2">
      <c r="A125">
        <v>124</v>
      </c>
      <c r="B125">
        <v>1</v>
      </c>
      <c r="C125">
        <v>47</v>
      </c>
      <c r="D125">
        <v>1</v>
      </c>
      <c r="E125" t="str">
        <f>LOOKUP(D125,DM!$A$1:$B$4,DM!$B$1:$B$4)</f>
        <v>Diabetes mellitus 1</v>
      </c>
      <c r="F125">
        <v>75</v>
      </c>
      <c r="G125">
        <v>173</v>
      </c>
      <c r="H125">
        <f t="shared" si="3"/>
        <v>25.059307026629689</v>
      </c>
      <c r="I125" t="str">
        <f t="shared" si="4"/>
        <v>Sobrepeso</v>
      </c>
      <c r="J125">
        <v>22</v>
      </c>
      <c r="K125">
        <v>116</v>
      </c>
      <c r="L125">
        <v>7.1</v>
      </c>
      <c r="M125">
        <v>0.75</v>
      </c>
      <c r="N125">
        <v>8.4</v>
      </c>
      <c r="O125">
        <v>4.38</v>
      </c>
      <c r="P125">
        <v>226</v>
      </c>
      <c r="Q125">
        <v>171</v>
      </c>
      <c r="R125">
        <v>55</v>
      </c>
      <c r="S125">
        <f t="shared" si="5"/>
        <v>136.80000000000001</v>
      </c>
    </row>
    <row r="126" spans="1:19" x14ac:dyDescent="0.2">
      <c r="A126">
        <v>125</v>
      </c>
      <c r="B126">
        <v>2</v>
      </c>
      <c r="C126">
        <v>27</v>
      </c>
      <c r="D126">
        <v>1</v>
      </c>
      <c r="E126" t="str">
        <f>LOOKUP(D126,DM!$A$1:$B$4,DM!$B$1:$B$4)</f>
        <v>Diabetes mellitus 1</v>
      </c>
      <c r="F126">
        <v>47</v>
      </c>
      <c r="G126">
        <v>160</v>
      </c>
      <c r="H126">
        <f t="shared" si="3"/>
        <v>18.359375</v>
      </c>
      <c r="I126" t="str">
        <f t="shared" si="4"/>
        <v>Baixo Peso</v>
      </c>
      <c r="J126">
        <v>26</v>
      </c>
      <c r="K126">
        <v>187</v>
      </c>
      <c r="L126">
        <v>9.1</v>
      </c>
      <c r="M126">
        <v>0.8</v>
      </c>
      <c r="N126">
        <v>9.01</v>
      </c>
      <c r="O126">
        <v>4.45</v>
      </c>
      <c r="P126">
        <v>121</v>
      </c>
      <c r="Q126">
        <v>65</v>
      </c>
      <c r="R126">
        <v>47</v>
      </c>
      <c r="S126">
        <f t="shared" si="5"/>
        <v>61</v>
      </c>
    </row>
    <row r="127" spans="1:19" x14ac:dyDescent="0.2">
      <c r="A127">
        <v>126</v>
      </c>
      <c r="B127">
        <v>1</v>
      </c>
      <c r="C127">
        <v>27</v>
      </c>
      <c r="D127">
        <v>1</v>
      </c>
      <c r="E127" t="str">
        <f>LOOKUP(D127,DM!$A$1:$B$4,DM!$B$1:$B$4)</f>
        <v>Diabetes mellitus 1</v>
      </c>
      <c r="F127">
        <v>62</v>
      </c>
      <c r="G127">
        <v>164</v>
      </c>
      <c r="H127">
        <f t="shared" si="3"/>
        <v>23.051754907792979</v>
      </c>
      <c r="I127" t="str">
        <f t="shared" si="4"/>
        <v>Pesos Ideal</v>
      </c>
      <c r="J127">
        <v>39</v>
      </c>
      <c r="K127">
        <v>379</v>
      </c>
      <c r="L127">
        <v>10.1</v>
      </c>
      <c r="M127">
        <v>1.1000000000000001</v>
      </c>
      <c r="N127">
        <v>8.4700000000000006</v>
      </c>
      <c r="O127">
        <v>4.43</v>
      </c>
      <c r="P127">
        <v>164</v>
      </c>
      <c r="Q127">
        <v>89</v>
      </c>
      <c r="R127">
        <v>41</v>
      </c>
      <c r="S127">
        <f t="shared" si="5"/>
        <v>105.2</v>
      </c>
    </row>
    <row r="128" spans="1:19" x14ac:dyDescent="0.2">
      <c r="A128">
        <v>127</v>
      </c>
      <c r="B128">
        <v>2</v>
      </c>
      <c r="C128">
        <v>46</v>
      </c>
      <c r="D128">
        <v>1</v>
      </c>
      <c r="E128" t="str">
        <f>LOOKUP(D128,DM!$A$1:$B$4,DM!$B$1:$B$4)</f>
        <v>Diabetes mellitus 1</v>
      </c>
      <c r="F128">
        <v>62</v>
      </c>
      <c r="G128">
        <v>160</v>
      </c>
      <c r="H128">
        <f t="shared" si="3"/>
        <v>24.21875</v>
      </c>
      <c r="I128" t="str">
        <f t="shared" si="4"/>
        <v>Pesos Ideal</v>
      </c>
      <c r="J128">
        <v>47</v>
      </c>
      <c r="K128">
        <v>359</v>
      </c>
      <c r="L128">
        <v>11.3</v>
      </c>
      <c r="M128">
        <v>0.8</v>
      </c>
      <c r="N128">
        <v>9.31</v>
      </c>
      <c r="O128">
        <v>4.3499999999999996</v>
      </c>
      <c r="P128">
        <v>246</v>
      </c>
      <c r="Q128">
        <v>213</v>
      </c>
      <c r="R128">
        <v>55</v>
      </c>
      <c r="S128">
        <f t="shared" si="5"/>
        <v>148.4</v>
      </c>
    </row>
    <row r="129" spans="1:19" x14ac:dyDescent="0.2">
      <c r="A129">
        <v>128</v>
      </c>
      <c r="B129">
        <v>2</v>
      </c>
      <c r="C129">
        <v>40</v>
      </c>
      <c r="D129">
        <v>1</v>
      </c>
      <c r="E129" t="str">
        <f>LOOKUP(D129,DM!$A$1:$B$4,DM!$B$1:$B$4)</f>
        <v>Diabetes mellitus 1</v>
      </c>
      <c r="F129">
        <v>61</v>
      </c>
      <c r="G129">
        <v>164</v>
      </c>
      <c r="H129">
        <f t="shared" si="3"/>
        <v>22.67995240928019</v>
      </c>
      <c r="I129" t="str">
        <f t="shared" si="4"/>
        <v>Pesos Ideal</v>
      </c>
      <c r="J129">
        <v>30</v>
      </c>
      <c r="K129">
        <v>299</v>
      </c>
      <c r="L129">
        <v>7.3</v>
      </c>
      <c r="M129">
        <v>0.76</v>
      </c>
      <c r="N129">
        <v>8.5299999999999994</v>
      </c>
      <c r="O129">
        <v>4.1399999999999997</v>
      </c>
      <c r="P129">
        <v>175</v>
      </c>
      <c r="Q129">
        <v>89</v>
      </c>
      <c r="R129">
        <v>55</v>
      </c>
      <c r="S129">
        <f t="shared" si="5"/>
        <v>102.2</v>
      </c>
    </row>
    <row r="130" spans="1:19" x14ac:dyDescent="0.2">
      <c r="A130">
        <v>129</v>
      </c>
      <c r="B130">
        <v>1</v>
      </c>
      <c r="C130">
        <v>34</v>
      </c>
      <c r="D130">
        <v>1</v>
      </c>
      <c r="E130" t="str">
        <f>LOOKUP(D130,DM!$A$1:$B$4,DM!$B$1:$B$4)</f>
        <v>Diabetes mellitus 1</v>
      </c>
      <c r="F130">
        <v>97</v>
      </c>
      <c r="G130">
        <v>173</v>
      </c>
      <c r="H130">
        <f t="shared" ref="H130:H193" si="6">F130/(G130/100*G130/100)</f>
        <v>32.410037087774398</v>
      </c>
      <c r="I130" t="str">
        <f t="shared" ref="I130:I193" si="7">IF(H130&lt;18.5,"Baixo Peso",IF(H130&lt;25,"Pesos Ideal",IF(H130&lt;30,"Sobrepeso",IF(H130&lt;35,"Obesidade Grau I",IF(H130&lt;40,"Obesidade Grau II","Obesidade Grau III")))))</f>
        <v>Obesidade Grau I</v>
      </c>
      <c r="J130">
        <v>24</v>
      </c>
      <c r="K130">
        <v>132</v>
      </c>
      <c r="L130">
        <v>5.5</v>
      </c>
      <c r="M130">
        <v>0.8</v>
      </c>
      <c r="N130">
        <v>9.7200000000000006</v>
      </c>
      <c r="O130">
        <v>4.96</v>
      </c>
      <c r="P130">
        <v>152</v>
      </c>
      <c r="Q130">
        <v>137</v>
      </c>
      <c r="R130">
        <v>34</v>
      </c>
      <c r="S130">
        <f t="shared" si="5"/>
        <v>90.6</v>
      </c>
    </row>
    <row r="131" spans="1:19" x14ac:dyDescent="0.2">
      <c r="A131">
        <v>130</v>
      </c>
      <c r="B131">
        <v>1</v>
      </c>
      <c r="C131">
        <v>34</v>
      </c>
      <c r="D131">
        <v>1</v>
      </c>
      <c r="E131" t="str">
        <f>LOOKUP(D131,DM!$A$1:$B$4,DM!$B$1:$B$4)</f>
        <v>Diabetes mellitus 1</v>
      </c>
      <c r="F131">
        <v>72</v>
      </c>
      <c r="G131">
        <v>177</v>
      </c>
      <c r="H131">
        <f t="shared" si="6"/>
        <v>22.981901752370007</v>
      </c>
      <c r="I131" t="str">
        <f t="shared" si="7"/>
        <v>Pesos Ideal</v>
      </c>
      <c r="J131">
        <v>23</v>
      </c>
      <c r="K131">
        <v>319</v>
      </c>
      <c r="L131">
        <v>11.5</v>
      </c>
      <c r="M131">
        <v>1.22</v>
      </c>
      <c r="N131">
        <v>10.06</v>
      </c>
      <c r="O131">
        <v>4.8600000000000003</v>
      </c>
      <c r="P131">
        <v>292</v>
      </c>
      <c r="Q131">
        <v>227</v>
      </c>
      <c r="R131">
        <v>76</v>
      </c>
      <c r="S131">
        <f t="shared" ref="S131:S194" si="8">(P131-R131)-(Q131/5)</f>
        <v>170.6</v>
      </c>
    </row>
    <row r="132" spans="1:19" x14ac:dyDescent="0.2">
      <c r="A132">
        <v>131</v>
      </c>
      <c r="B132">
        <v>1</v>
      </c>
      <c r="C132">
        <v>44</v>
      </c>
      <c r="D132">
        <v>1</v>
      </c>
      <c r="E132" t="str">
        <f>LOOKUP(D132,DM!$A$1:$B$4,DM!$B$1:$B$4)</f>
        <v>Diabetes mellitus 1</v>
      </c>
      <c r="F132">
        <v>53</v>
      </c>
      <c r="G132">
        <v>163</v>
      </c>
      <c r="H132">
        <f t="shared" si="6"/>
        <v>19.948059768903612</v>
      </c>
      <c r="I132" t="str">
        <f t="shared" si="7"/>
        <v>Pesos Ideal</v>
      </c>
      <c r="J132">
        <v>76</v>
      </c>
      <c r="K132">
        <v>246</v>
      </c>
      <c r="L132">
        <v>9.1999999999999993</v>
      </c>
      <c r="M132">
        <v>3.3</v>
      </c>
      <c r="N132">
        <v>8.14</v>
      </c>
      <c r="O132">
        <v>4.0599999999999996</v>
      </c>
      <c r="P132">
        <v>78</v>
      </c>
      <c r="Q132">
        <v>88</v>
      </c>
      <c r="R132">
        <v>36</v>
      </c>
      <c r="S132">
        <f t="shared" si="8"/>
        <v>24.4</v>
      </c>
    </row>
    <row r="133" spans="1:19" x14ac:dyDescent="0.2">
      <c r="A133">
        <v>132</v>
      </c>
      <c r="B133">
        <v>1</v>
      </c>
      <c r="C133">
        <v>47</v>
      </c>
      <c r="D133">
        <v>1</v>
      </c>
      <c r="E133" t="str">
        <f>LOOKUP(D133,DM!$A$1:$B$4,DM!$B$1:$B$4)</f>
        <v>Diabetes mellitus 1</v>
      </c>
      <c r="F133">
        <v>64</v>
      </c>
      <c r="G133">
        <v>160</v>
      </c>
      <c r="H133">
        <f t="shared" si="6"/>
        <v>25</v>
      </c>
      <c r="I133" t="str">
        <f t="shared" si="7"/>
        <v>Sobrepeso</v>
      </c>
      <c r="J133">
        <v>39</v>
      </c>
      <c r="K133">
        <v>322</v>
      </c>
      <c r="L133">
        <v>7.9</v>
      </c>
      <c r="M133">
        <v>1</v>
      </c>
      <c r="N133">
        <v>9.84</v>
      </c>
      <c r="O133">
        <v>4.83</v>
      </c>
      <c r="P133">
        <v>156</v>
      </c>
      <c r="Q133">
        <v>92</v>
      </c>
      <c r="R133">
        <v>55</v>
      </c>
      <c r="S133">
        <f t="shared" si="8"/>
        <v>82.6</v>
      </c>
    </row>
    <row r="134" spans="1:19" x14ac:dyDescent="0.2">
      <c r="A134">
        <v>133</v>
      </c>
      <c r="B134">
        <v>2</v>
      </c>
      <c r="C134">
        <v>37</v>
      </c>
      <c r="D134">
        <v>1</v>
      </c>
      <c r="E134" t="str">
        <f>LOOKUP(D134,DM!$A$1:$B$4,DM!$B$1:$B$4)</f>
        <v>Diabetes mellitus 1</v>
      </c>
      <c r="F134">
        <v>72</v>
      </c>
      <c r="G134">
        <v>157</v>
      </c>
      <c r="H134">
        <f t="shared" si="6"/>
        <v>29.210109943608259</v>
      </c>
      <c r="I134" t="str">
        <f t="shared" si="7"/>
        <v>Sobrepeso</v>
      </c>
      <c r="J134">
        <v>92</v>
      </c>
      <c r="K134">
        <v>235</v>
      </c>
      <c r="L134">
        <v>10.1</v>
      </c>
      <c r="M134">
        <v>3.55</v>
      </c>
      <c r="N134">
        <v>7.63</v>
      </c>
      <c r="O134">
        <v>3.31</v>
      </c>
      <c r="P134">
        <v>221</v>
      </c>
      <c r="Q134">
        <v>103</v>
      </c>
      <c r="R134">
        <v>82</v>
      </c>
      <c r="S134">
        <f t="shared" si="8"/>
        <v>118.4</v>
      </c>
    </row>
    <row r="135" spans="1:19" x14ac:dyDescent="0.2">
      <c r="A135">
        <v>134</v>
      </c>
      <c r="B135">
        <v>2</v>
      </c>
      <c r="C135">
        <v>47</v>
      </c>
      <c r="D135">
        <v>1</v>
      </c>
      <c r="E135" t="str">
        <f>LOOKUP(D135,DM!$A$1:$B$4,DM!$B$1:$B$4)</f>
        <v>Diabetes mellitus 1</v>
      </c>
      <c r="F135">
        <v>95</v>
      </c>
      <c r="G135">
        <v>150</v>
      </c>
      <c r="H135">
        <f t="shared" si="6"/>
        <v>42.222222222222221</v>
      </c>
      <c r="I135" t="str">
        <f t="shared" si="7"/>
        <v>Obesidade Grau III</v>
      </c>
      <c r="J135">
        <v>35</v>
      </c>
      <c r="K135">
        <v>275</v>
      </c>
      <c r="L135">
        <v>9.1999999999999993</v>
      </c>
      <c r="M135">
        <v>0.9</v>
      </c>
      <c r="N135">
        <v>8.43</v>
      </c>
      <c r="O135">
        <v>3.79</v>
      </c>
      <c r="P135">
        <v>220</v>
      </c>
      <c r="Q135">
        <v>137</v>
      </c>
      <c r="R135">
        <v>63</v>
      </c>
      <c r="S135">
        <f t="shared" si="8"/>
        <v>129.6</v>
      </c>
    </row>
    <row r="136" spans="1:19" x14ac:dyDescent="0.2">
      <c r="A136">
        <v>135</v>
      </c>
      <c r="B136">
        <v>2</v>
      </c>
      <c r="C136">
        <v>51</v>
      </c>
      <c r="D136">
        <v>1</v>
      </c>
      <c r="E136" t="str">
        <f>LOOKUP(D136,DM!$A$1:$B$4,DM!$B$1:$B$4)</f>
        <v>Diabetes mellitus 1</v>
      </c>
      <c r="F136">
        <v>85</v>
      </c>
      <c r="G136">
        <v>162</v>
      </c>
      <c r="H136">
        <f t="shared" si="6"/>
        <v>32.38835543362292</v>
      </c>
      <c r="I136" t="str">
        <f t="shared" si="7"/>
        <v>Obesidade Grau I</v>
      </c>
      <c r="J136">
        <v>47</v>
      </c>
      <c r="K136">
        <v>327</v>
      </c>
      <c r="L136">
        <v>8.4</v>
      </c>
      <c r="M136">
        <v>0.8</v>
      </c>
      <c r="N136">
        <v>8.4600000000000009</v>
      </c>
      <c r="O136">
        <v>4.28</v>
      </c>
      <c r="P136">
        <v>180</v>
      </c>
      <c r="Q136">
        <v>67</v>
      </c>
      <c r="R136">
        <v>74</v>
      </c>
      <c r="S136">
        <f t="shared" si="8"/>
        <v>92.6</v>
      </c>
    </row>
    <row r="137" spans="1:19" x14ac:dyDescent="0.2">
      <c r="A137">
        <v>136</v>
      </c>
      <c r="B137">
        <v>2</v>
      </c>
      <c r="C137">
        <v>44</v>
      </c>
      <c r="D137">
        <v>1</v>
      </c>
      <c r="E137" t="str">
        <f>LOOKUP(D137,DM!$A$1:$B$4,DM!$B$1:$B$4)</f>
        <v>Diabetes mellitus 1</v>
      </c>
      <c r="F137">
        <v>84</v>
      </c>
      <c r="G137">
        <v>166</v>
      </c>
      <c r="H137">
        <f t="shared" si="6"/>
        <v>30.483379300333869</v>
      </c>
      <c r="I137" t="str">
        <f t="shared" si="7"/>
        <v>Obesidade Grau I</v>
      </c>
      <c r="J137">
        <v>48</v>
      </c>
      <c r="K137">
        <v>187</v>
      </c>
      <c r="L137">
        <v>8.6999999999999993</v>
      </c>
      <c r="M137">
        <v>1.8</v>
      </c>
      <c r="N137">
        <v>9.42</v>
      </c>
      <c r="O137">
        <v>4.49</v>
      </c>
      <c r="P137">
        <v>158</v>
      </c>
      <c r="Q137">
        <v>86</v>
      </c>
      <c r="R137">
        <v>58</v>
      </c>
      <c r="S137">
        <f t="shared" si="8"/>
        <v>82.8</v>
      </c>
    </row>
    <row r="138" spans="1:19" x14ac:dyDescent="0.2">
      <c r="A138">
        <v>137</v>
      </c>
      <c r="B138">
        <v>2</v>
      </c>
      <c r="C138">
        <v>37</v>
      </c>
      <c r="D138">
        <v>1</v>
      </c>
      <c r="E138" t="str">
        <f>LOOKUP(D138,DM!$A$1:$B$4,DM!$B$1:$B$4)</f>
        <v>Diabetes mellitus 1</v>
      </c>
      <c r="F138">
        <v>69</v>
      </c>
      <c r="G138">
        <v>158</v>
      </c>
      <c r="H138">
        <f t="shared" si="6"/>
        <v>27.639801313892004</v>
      </c>
      <c r="I138" t="str">
        <f t="shared" si="7"/>
        <v>Sobrepeso</v>
      </c>
      <c r="J138">
        <v>42</v>
      </c>
      <c r="K138">
        <v>75</v>
      </c>
      <c r="L138">
        <v>11.2</v>
      </c>
      <c r="M138">
        <v>0.8</v>
      </c>
      <c r="N138">
        <v>8.4499999999999993</v>
      </c>
      <c r="O138">
        <v>3.8</v>
      </c>
      <c r="P138">
        <v>133</v>
      </c>
      <c r="Q138">
        <v>177</v>
      </c>
      <c r="R138">
        <v>36</v>
      </c>
      <c r="S138">
        <f t="shared" si="8"/>
        <v>61.6</v>
      </c>
    </row>
    <row r="139" spans="1:19" x14ac:dyDescent="0.2">
      <c r="A139">
        <v>138</v>
      </c>
      <c r="B139">
        <v>2</v>
      </c>
      <c r="C139">
        <v>31</v>
      </c>
      <c r="D139">
        <v>1</v>
      </c>
      <c r="E139" t="str">
        <f>LOOKUP(D139,DM!$A$1:$B$4,DM!$B$1:$B$4)</f>
        <v>Diabetes mellitus 1</v>
      </c>
      <c r="F139">
        <v>56</v>
      </c>
      <c r="G139">
        <v>153</v>
      </c>
      <c r="H139">
        <f t="shared" si="6"/>
        <v>23.92242299970097</v>
      </c>
      <c r="I139" t="str">
        <f t="shared" si="7"/>
        <v>Pesos Ideal</v>
      </c>
      <c r="J139">
        <v>31</v>
      </c>
      <c r="K139">
        <v>69</v>
      </c>
      <c r="L139">
        <v>10</v>
      </c>
      <c r="M139">
        <v>0.7</v>
      </c>
      <c r="N139">
        <v>8.3000000000000007</v>
      </c>
      <c r="O139">
        <v>3.77</v>
      </c>
      <c r="P139">
        <v>181</v>
      </c>
      <c r="Q139">
        <v>88</v>
      </c>
      <c r="R139">
        <v>76</v>
      </c>
      <c r="S139">
        <f t="shared" si="8"/>
        <v>87.4</v>
      </c>
    </row>
    <row r="140" spans="1:19" x14ac:dyDescent="0.2">
      <c r="A140">
        <v>139</v>
      </c>
      <c r="B140">
        <v>1</v>
      </c>
      <c r="C140">
        <v>42</v>
      </c>
      <c r="D140">
        <v>1</v>
      </c>
      <c r="E140" t="str">
        <f>LOOKUP(D140,DM!$A$1:$B$4,DM!$B$1:$B$4)</f>
        <v>Diabetes mellitus 1</v>
      </c>
      <c r="F140">
        <v>76</v>
      </c>
      <c r="G140">
        <v>172</v>
      </c>
      <c r="H140">
        <f t="shared" si="6"/>
        <v>25.689561925365066</v>
      </c>
      <c r="I140" t="str">
        <f t="shared" si="7"/>
        <v>Sobrepeso</v>
      </c>
      <c r="J140">
        <v>32</v>
      </c>
      <c r="K140">
        <v>87</v>
      </c>
      <c r="L140">
        <v>9.9</v>
      </c>
      <c r="M140">
        <v>0.9</v>
      </c>
      <c r="N140">
        <v>8.73</v>
      </c>
      <c r="O140">
        <v>4.07</v>
      </c>
      <c r="P140">
        <v>176</v>
      </c>
      <c r="Q140">
        <v>76</v>
      </c>
      <c r="R140">
        <v>43</v>
      </c>
      <c r="S140">
        <f t="shared" si="8"/>
        <v>117.8</v>
      </c>
    </row>
    <row r="141" spans="1:19" x14ac:dyDescent="0.2">
      <c r="A141">
        <v>140</v>
      </c>
      <c r="B141">
        <v>2</v>
      </c>
      <c r="C141">
        <v>62</v>
      </c>
      <c r="D141">
        <v>1</v>
      </c>
      <c r="E141" t="str">
        <f>LOOKUP(D141,DM!$A$1:$B$4,DM!$B$1:$B$4)</f>
        <v>Diabetes mellitus 1</v>
      </c>
      <c r="F141">
        <v>58</v>
      </c>
      <c r="G141">
        <v>158</v>
      </c>
      <c r="H141">
        <f t="shared" si="6"/>
        <v>23.23345617689473</v>
      </c>
      <c r="I141" t="str">
        <f t="shared" si="7"/>
        <v>Pesos Ideal</v>
      </c>
      <c r="J141">
        <v>57</v>
      </c>
      <c r="K141">
        <v>206</v>
      </c>
      <c r="L141">
        <v>7</v>
      </c>
      <c r="M141">
        <v>1</v>
      </c>
      <c r="N141">
        <v>8.85</v>
      </c>
      <c r="O141">
        <v>4.5999999999999996</v>
      </c>
      <c r="P141">
        <v>173</v>
      </c>
      <c r="Q141">
        <v>45</v>
      </c>
      <c r="R141">
        <v>86</v>
      </c>
      <c r="S141">
        <f t="shared" si="8"/>
        <v>78</v>
      </c>
    </row>
    <row r="142" spans="1:19" x14ac:dyDescent="0.2">
      <c r="A142">
        <v>141</v>
      </c>
      <c r="B142">
        <v>2</v>
      </c>
      <c r="C142">
        <v>57</v>
      </c>
      <c r="D142">
        <v>1</v>
      </c>
      <c r="E142" t="str">
        <f>LOOKUP(D142,DM!$A$1:$B$4,DM!$B$1:$B$4)</f>
        <v>Diabetes mellitus 1</v>
      </c>
      <c r="F142">
        <v>73</v>
      </c>
      <c r="G142">
        <v>157</v>
      </c>
      <c r="H142">
        <f t="shared" si="6"/>
        <v>29.615805915047261</v>
      </c>
      <c r="I142" t="str">
        <f t="shared" si="7"/>
        <v>Sobrepeso</v>
      </c>
      <c r="J142">
        <v>92</v>
      </c>
      <c r="K142">
        <v>235</v>
      </c>
      <c r="L142">
        <v>10.1</v>
      </c>
      <c r="M142">
        <v>3.6</v>
      </c>
      <c r="N142">
        <v>7.83</v>
      </c>
      <c r="O142">
        <v>3.27</v>
      </c>
      <c r="P142">
        <v>233</v>
      </c>
      <c r="Q142">
        <v>101</v>
      </c>
      <c r="R142">
        <v>70</v>
      </c>
      <c r="S142">
        <f t="shared" si="8"/>
        <v>142.80000000000001</v>
      </c>
    </row>
    <row r="143" spans="1:19" x14ac:dyDescent="0.2">
      <c r="A143">
        <v>142</v>
      </c>
      <c r="B143">
        <v>1</v>
      </c>
      <c r="C143">
        <v>27</v>
      </c>
      <c r="D143">
        <v>1</v>
      </c>
      <c r="E143" t="str">
        <f>LOOKUP(D143,DM!$A$1:$B$4,DM!$B$1:$B$4)</f>
        <v>Diabetes mellitus 1</v>
      </c>
      <c r="F143">
        <v>77</v>
      </c>
      <c r="G143">
        <v>172</v>
      </c>
      <c r="H143">
        <f t="shared" si="6"/>
        <v>26.027582477014604</v>
      </c>
      <c r="I143" t="str">
        <f t="shared" si="7"/>
        <v>Sobrepeso</v>
      </c>
      <c r="J143">
        <v>23</v>
      </c>
      <c r="K143">
        <v>205</v>
      </c>
      <c r="L143">
        <v>3.6</v>
      </c>
      <c r="M143">
        <v>0.8</v>
      </c>
      <c r="N143">
        <v>9.2899999999999991</v>
      </c>
      <c r="O143">
        <v>4.4400000000000004</v>
      </c>
      <c r="P143">
        <v>181</v>
      </c>
      <c r="Q143">
        <v>89</v>
      </c>
      <c r="R143">
        <v>42</v>
      </c>
      <c r="S143">
        <f t="shared" si="8"/>
        <v>121.2</v>
      </c>
    </row>
    <row r="144" spans="1:19" x14ac:dyDescent="0.2">
      <c r="A144">
        <v>143</v>
      </c>
      <c r="B144">
        <v>1</v>
      </c>
      <c r="C144">
        <v>49</v>
      </c>
      <c r="D144">
        <v>1</v>
      </c>
      <c r="E144" t="str">
        <f>LOOKUP(D144,DM!$A$1:$B$4,DM!$B$1:$B$4)</f>
        <v>Diabetes mellitus 1</v>
      </c>
      <c r="F144">
        <v>77</v>
      </c>
      <c r="G144">
        <v>166</v>
      </c>
      <c r="H144">
        <f t="shared" si="6"/>
        <v>27.94309769197271</v>
      </c>
      <c r="I144" t="str">
        <f t="shared" si="7"/>
        <v>Sobrepeso</v>
      </c>
      <c r="J144">
        <v>28</v>
      </c>
      <c r="K144">
        <v>232</v>
      </c>
      <c r="L144">
        <v>10.8</v>
      </c>
      <c r="M144">
        <v>0.9</v>
      </c>
      <c r="N144">
        <v>8.94</v>
      </c>
      <c r="O144">
        <v>4.2699999999999996</v>
      </c>
      <c r="P144">
        <v>158</v>
      </c>
      <c r="Q144">
        <v>54</v>
      </c>
      <c r="R144">
        <v>58</v>
      </c>
      <c r="S144">
        <f t="shared" si="8"/>
        <v>89.2</v>
      </c>
    </row>
    <row r="145" spans="1:19" x14ac:dyDescent="0.2">
      <c r="A145">
        <v>144</v>
      </c>
      <c r="B145">
        <v>2</v>
      </c>
      <c r="C145">
        <v>28</v>
      </c>
      <c r="D145">
        <v>1</v>
      </c>
      <c r="E145" t="str">
        <f>LOOKUP(D145,DM!$A$1:$B$4,DM!$B$1:$B$4)</f>
        <v>Diabetes mellitus 1</v>
      </c>
      <c r="F145">
        <v>61</v>
      </c>
      <c r="G145">
        <v>161</v>
      </c>
      <c r="H145">
        <f t="shared" si="6"/>
        <v>23.533042706685695</v>
      </c>
      <c r="I145" t="str">
        <f t="shared" si="7"/>
        <v>Pesos Ideal</v>
      </c>
      <c r="J145">
        <v>27</v>
      </c>
      <c r="K145">
        <v>237</v>
      </c>
      <c r="L145">
        <v>11.1</v>
      </c>
      <c r="M145">
        <v>0.76</v>
      </c>
      <c r="N145">
        <v>8.18</v>
      </c>
      <c r="O145">
        <v>4.1500000000000004</v>
      </c>
      <c r="P145">
        <v>177</v>
      </c>
      <c r="Q145">
        <v>48</v>
      </c>
      <c r="R145">
        <v>63</v>
      </c>
      <c r="S145">
        <f t="shared" si="8"/>
        <v>104.4</v>
      </c>
    </row>
    <row r="146" spans="1:19" x14ac:dyDescent="0.2">
      <c r="A146">
        <v>145</v>
      </c>
      <c r="B146">
        <v>1</v>
      </c>
      <c r="C146">
        <v>51</v>
      </c>
      <c r="D146">
        <v>1</v>
      </c>
      <c r="E146" t="str">
        <f>LOOKUP(D146,DM!$A$1:$B$4,DM!$B$1:$B$4)</f>
        <v>Diabetes mellitus 1</v>
      </c>
      <c r="F146">
        <v>87</v>
      </c>
      <c r="G146">
        <v>183</v>
      </c>
      <c r="H146">
        <f t="shared" si="6"/>
        <v>25.978679566424795</v>
      </c>
      <c r="I146" t="str">
        <f t="shared" si="7"/>
        <v>Sobrepeso</v>
      </c>
      <c r="J146">
        <v>47</v>
      </c>
      <c r="K146">
        <v>97</v>
      </c>
      <c r="L146">
        <v>7.3</v>
      </c>
      <c r="M146">
        <v>1.1000000000000001</v>
      </c>
      <c r="N146">
        <v>8.23</v>
      </c>
      <c r="O146">
        <v>4.2699999999999996</v>
      </c>
      <c r="P146">
        <v>152</v>
      </c>
      <c r="Q146">
        <v>71</v>
      </c>
      <c r="R146">
        <v>62</v>
      </c>
      <c r="S146">
        <f t="shared" si="8"/>
        <v>75.8</v>
      </c>
    </row>
    <row r="147" spans="1:19" x14ac:dyDescent="0.2">
      <c r="A147">
        <v>146</v>
      </c>
      <c r="B147">
        <v>2</v>
      </c>
      <c r="C147">
        <v>50</v>
      </c>
      <c r="D147">
        <v>1</v>
      </c>
      <c r="E147" t="str">
        <f>LOOKUP(D147,DM!$A$1:$B$4,DM!$B$1:$B$4)</f>
        <v>Diabetes mellitus 1</v>
      </c>
      <c r="F147">
        <v>46</v>
      </c>
      <c r="G147">
        <v>148</v>
      </c>
      <c r="H147">
        <f t="shared" si="6"/>
        <v>21.000730460189921</v>
      </c>
      <c r="I147" t="str">
        <f t="shared" si="7"/>
        <v>Pesos Ideal</v>
      </c>
      <c r="J147">
        <v>34</v>
      </c>
      <c r="K147">
        <v>114</v>
      </c>
      <c r="L147">
        <v>13.9</v>
      </c>
      <c r="M147">
        <v>0.7</v>
      </c>
      <c r="N147">
        <v>7.95</v>
      </c>
      <c r="O147">
        <v>3.75</v>
      </c>
      <c r="P147">
        <v>177</v>
      </c>
      <c r="Q147">
        <v>112</v>
      </c>
      <c r="R147">
        <v>79</v>
      </c>
      <c r="S147">
        <f t="shared" si="8"/>
        <v>75.599999999999994</v>
      </c>
    </row>
    <row r="148" spans="1:19" x14ac:dyDescent="0.2">
      <c r="A148">
        <v>147</v>
      </c>
      <c r="B148">
        <v>2</v>
      </c>
      <c r="C148">
        <v>47</v>
      </c>
      <c r="D148">
        <v>1</v>
      </c>
      <c r="E148" t="str">
        <f>LOOKUP(D148,DM!$A$1:$B$4,DM!$B$1:$B$4)</f>
        <v>Diabetes mellitus 1</v>
      </c>
      <c r="F148">
        <v>61</v>
      </c>
      <c r="G148">
        <v>159</v>
      </c>
      <c r="H148">
        <f t="shared" si="6"/>
        <v>24.128792373719392</v>
      </c>
      <c r="I148" t="str">
        <f t="shared" si="7"/>
        <v>Pesos Ideal</v>
      </c>
      <c r="J148">
        <v>33</v>
      </c>
      <c r="K148">
        <v>127</v>
      </c>
      <c r="L148">
        <v>7.1</v>
      </c>
      <c r="M148">
        <v>0.7</v>
      </c>
      <c r="N148">
        <v>9.43</v>
      </c>
      <c r="O148">
        <v>4.5599999999999996</v>
      </c>
      <c r="P148">
        <v>177</v>
      </c>
      <c r="Q148">
        <v>89</v>
      </c>
      <c r="R148">
        <v>59</v>
      </c>
      <c r="S148">
        <f t="shared" si="8"/>
        <v>100.2</v>
      </c>
    </row>
    <row r="149" spans="1:19" x14ac:dyDescent="0.2">
      <c r="A149">
        <v>148</v>
      </c>
      <c r="B149">
        <v>2</v>
      </c>
      <c r="C149">
        <v>48</v>
      </c>
      <c r="D149">
        <v>1</v>
      </c>
      <c r="E149" t="str">
        <f>LOOKUP(D149,DM!$A$1:$B$4,DM!$B$1:$B$4)</f>
        <v>Diabetes mellitus 1</v>
      </c>
      <c r="F149">
        <v>60</v>
      </c>
      <c r="G149">
        <v>163</v>
      </c>
      <c r="H149">
        <f t="shared" si="6"/>
        <v>22.582709172343712</v>
      </c>
      <c r="I149" t="str">
        <f t="shared" si="7"/>
        <v>Pesos Ideal</v>
      </c>
      <c r="J149">
        <v>37</v>
      </c>
      <c r="K149">
        <v>267</v>
      </c>
      <c r="L149">
        <v>8.6</v>
      </c>
      <c r="M149">
        <v>0.9</v>
      </c>
      <c r="N149">
        <v>8.34</v>
      </c>
      <c r="O149">
        <v>4.5</v>
      </c>
      <c r="P149">
        <v>143</v>
      </c>
      <c r="Q149">
        <v>39</v>
      </c>
      <c r="R149">
        <v>84</v>
      </c>
      <c r="S149">
        <f t="shared" si="8"/>
        <v>51.2</v>
      </c>
    </row>
    <row r="150" spans="1:19" x14ac:dyDescent="0.2">
      <c r="A150">
        <v>149</v>
      </c>
      <c r="B150">
        <v>2</v>
      </c>
      <c r="C150">
        <v>61</v>
      </c>
      <c r="D150">
        <v>1</v>
      </c>
      <c r="E150" t="str">
        <f>LOOKUP(D150,DM!$A$1:$B$4,DM!$B$1:$B$4)</f>
        <v>Diabetes mellitus 1</v>
      </c>
      <c r="F150">
        <v>62</v>
      </c>
      <c r="G150">
        <v>165</v>
      </c>
      <c r="H150">
        <f t="shared" si="6"/>
        <v>22.773186409550046</v>
      </c>
      <c r="I150" t="str">
        <f t="shared" si="7"/>
        <v>Pesos Ideal</v>
      </c>
      <c r="J150">
        <v>40</v>
      </c>
      <c r="K150">
        <v>209</v>
      </c>
      <c r="L150">
        <v>7.7</v>
      </c>
      <c r="M150">
        <v>0.8</v>
      </c>
      <c r="N150">
        <v>7.64</v>
      </c>
      <c r="O150">
        <v>4</v>
      </c>
      <c r="P150">
        <v>194</v>
      </c>
      <c r="Q150">
        <v>61</v>
      </c>
      <c r="R150">
        <v>84</v>
      </c>
      <c r="S150">
        <f t="shared" si="8"/>
        <v>97.8</v>
      </c>
    </row>
    <row r="151" spans="1:19" x14ac:dyDescent="0.2">
      <c r="A151">
        <v>150</v>
      </c>
      <c r="B151">
        <v>1</v>
      </c>
      <c r="C151">
        <v>38</v>
      </c>
      <c r="D151">
        <v>1</v>
      </c>
      <c r="E151" t="str">
        <f>LOOKUP(D151,DM!$A$1:$B$4,DM!$B$1:$B$4)</f>
        <v>Diabetes mellitus 1</v>
      </c>
      <c r="F151">
        <v>70</v>
      </c>
      <c r="G151">
        <v>178</v>
      </c>
      <c r="H151">
        <f t="shared" si="6"/>
        <v>22.093170054286073</v>
      </c>
      <c r="I151" t="str">
        <f t="shared" si="7"/>
        <v>Pesos Ideal</v>
      </c>
      <c r="J151">
        <v>19</v>
      </c>
      <c r="K151">
        <v>33</v>
      </c>
      <c r="L151">
        <v>7.8</v>
      </c>
      <c r="M151">
        <v>0.8</v>
      </c>
      <c r="N151">
        <v>7.62</v>
      </c>
      <c r="O151">
        <v>4.22</v>
      </c>
      <c r="P151">
        <v>159</v>
      </c>
      <c r="Q151">
        <v>83</v>
      </c>
      <c r="R151">
        <v>45</v>
      </c>
      <c r="S151">
        <f t="shared" si="8"/>
        <v>97.4</v>
      </c>
    </row>
    <row r="152" spans="1:19" x14ac:dyDescent="0.2">
      <c r="A152">
        <v>151</v>
      </c>
      <c r="B152">
        <v>1</v>
      </c>
      <c r="C152">
        <v>74</v>
      </c>
      <c r="D152">
        <v>1</v>
      </c>
      <c r="E152" t="str">
        <f>LOOKUP(D152,DM!$A$1:$B$4,DM!$B$1:$B$4)</f>
        <v>Diabetes mellitus 1</v>
      </c>
      <c r="F152">
        <v>96</v>
      </c>
      <c r="G152">
        <v>163</v>
      </c>
      <c r="H152">
        <f t="shared" si="6"/>
        <v>36.132334675749938</v>
      </c>
      <c r="I152" t="str">
        <f t="shared" si="7"/>
        <v>Obesidade Grau II</v>
      </c>
      <c r="J152">
        <v>37</v>
      </c>
      <c r="K152">
        <v>324</v>
      </c>
      <c r="L152">
        <v>9.1</v>
      </c>
      <c r="M152">
        <v>1.1000000000000001</v>
      </c>
      <c r="N152">
        <v>8.31</v>
      </c>
      <c r="O152">
        <v>4</v>
      </c>
      <c r="P152">
        <v>111</v>
      </c>
      <c r="Q152">
        <v>131</v>
      </c>
      <c r="R152">
        <v>31</v>
      </c>
      <c r="S152">
        <f t="shared" si="8"/>
        <v>53.8</v>
      </c>
    </row>
    <row r="153" spans="1:19" x14ac:dyDescent="0.2">
      <c r="A153">
        <v>152</v>
      </c>
      <c r="B153">
        <v>2</v>
      </c>
      <c r="C153">
        <v>38</v>
      </c>
      <c r="D153">
        <v>1</v>
      </c>
      <c r="E153" t="str">
        <f>LOOKUP(D153,DM!$A$1:$B$4,DM!$B$1:$B$4)</f>
        <v>Diabetes mellitus 1</v>
      </c>
      <c r="F153">
        <v>57</v>
      </c>
      <c r="G153">
        <v>160</v>
      </c>
      <c r="H153">
        <f t="shared" si="6"/>
        <v>22.265625</v>
      </c>
      <c r="I153" t="str">
        <f t="shared" si="7"/>
        <v>Pesos Ideal</v>
      </c>
      <c r="J153">
        <v>24</v>
      </c>
      <c r="K153">
        <v>308</v>
      </c>
      <c r="L153">
        <v>10.199999999999999</v>
      </c>
      <c r="M153">
        <v>0.8</v>
      </c>
      <c r="N153">
        <v>7.83</v>
      </c>
      <c r="O153">
        <v>4.2</v>
      </c>
      <c r="P153">
        <v>179</v>
      </c>
      <c r="Q153">
        <v>61</v>
      </c>
      <c r="R153">
        <v>63</v>
      </c>
      <c r="S153">
        <f t="shared" si="8"/>
        <v>103.8</v>
      </c>
    </row>
    <row r="154" spans="1:19" x14ac:dyDescent="0.2">
      <c r="A154">
        <v>153</v>
      </c>
      <c r="B154">
        <v>2</v>
      </c>
      <c r="C154">
        <v>19</v>
      </c>
      <c r="D154">
        <v>1</v>
      </c>
      <c r="E154" t="str">
        <f>LOOKUP(D154,DM!$A$1:$B$4,DM!$B$1:$B$4)</f>
        <v>Diabetes mellitus 1</v>
      </c>
      <c r="F154">
        <v>52</v>
      </c>
      <c r="G154">
        <v>160</v>
      </c>
      <c r="H154">
        <f t="shared" si="6"/>
        <v>20.3125</v>
      </c>
      <c r="I154" t="str">
        <f t="shared" si="7"/>
        <v>Pesos Ideal</v>
      </c>
      <c r="J154">
        <v>32</v>
      </c>
      <c r="K154">
        <v>249</v>
      </c>
      <c r="M154">
        <v>0.9</v>
      </c>
      <c r="N154">
        <v>8.4</v>
      </c>
      <c r="O154">
        <v>4.42</v>
      </c>
      <c r="P154">
        <v>147</v>
      </c>
      <c r="Q154">
        <v>81</v>
      </c>
      <c r="R154">
        <v>56</v>
      </c>
      <c r="S154">
        <f t="shared" si="8"/>
        <v>74.8</v>
      </c>
    </row>
    <row r="155" spans="1:19" x14ac:dyDescent="0.2">
      <c r="A155">
        <v>154</v>
      </c>
      <c r="B155">
        <v>2</v>
      </c>
      <c r="C155">
        <v>63</v>
      </c>
      <c r="D155">
        <v>1</v>
      </c>
      <c r="E155" t="str">
        <f>LOOKUP(D155,DM!$A$1:$B$4,DM!$B$1:$B$4)</f>
        <v>Diabetes mellitus 1</v>
      </c>
      <c r="F155">
        <v>65</v>
      </c>
      <c r="G155">
        <v>153</v>
      </c>
      <c r="H155">
        <f t="shared" si="6"/>
        <v>27.767098124652911</v>
      </c>
      <c r="I155" t="str">
        <f t="shared" si="7"/>
        <v>Sobrepeso</v>
      </c>
      <c r="J155">
        <v>36</v>
      </c>
      <c r="K155">
        <v>115</v>
      </c>
      <c r="L155">
        <v>8</v>
      </c>
      <c r="M155">
        <v>0.8</v>
      </c>
      <c r="N155">
        <v>7.39</v>
      </c>
      <c r="O155">
        <v>4.55</v>
      </c>
      <c r="P155">
        <v>234</v>
      </c>
      <c r="Q155">
        <v>103</v>
      </c>
      <c r="R155">
        <v>65</v>
      </c>
      <c r="S155">
        <f t="shared" si="8"/>
        <v>148.4</v>
      </c>
    </row>
    <row r="156" spans="1:19" x14ac:dyDescent="0.2">
      <c r="A156">
        <v>155</v>
      </c>
      <c r="B156">
        <v>2</v>
      </c>
      <c r="C156">
        <v>44</v>
      </c>
      <c r="D156">
        <v>1</v>
      </c>
      <c r="E156" t="str">
        <f>LOOKUP(D156,DM!$A$1:$B$4,DM!$B$1:$B$4)</f>
        <v>Diabetes mellitus 1</v>
      </c>
      <c r="F156">
        <v>78</v>
      </c>
      <c r="G156">
        <v>149</v>
      </c>
      <c r="H156">
        <f t="shared" si="6"/>
        <v>35.13355254267826</v>
      </c>
      <c r="I156" t="str">
        <f t="shared" si="7"/>
        <v>Obesidade Grau II</v>
      </c>
      <c r="J156">
        <v>22</v>
      </c>
      <c r="K156">
        <v>193</v>
      </c>
      <c r="L156">
        <v>9.1999999999999993</v>
      </c>
      <c r="M156">
        <v>0.7</v>
      </c>
      <c r="N156">
        <v>7.71</v>
      </c>
      <c r="O156">
        <v>3.77</v>
      </c>
      <c r="P156">
        <v>261</v>
      </c>
      <c r="Q156">
        <v>196</v>
      </c>
      <c r="R156">
        <v>45</v>
      </c>
      <c r="S156">
        <f t="shared" si="8"/>
        <v>176.8</v>
      </c>
    </row>
    <row r="157" spans="1:19" x14ac:dyDescent="0.2">
      <c r="A157">
        <v>156</v>
      </c>
      <c r="B157">
        <v>1</v>
      </c>
      <c r="C157">
        <v>52</v>
      </c>
      <c r="D157">
        <v>1</v>
      </c>
      <c r="E157" t="str">
        <f>LOOKUP(D157,DM!$A$1:$B$4,DM!$B$1:$B$4)</f>
        <v>Diabetes mellitus 1</v>
      </c>
      <c r="F157">
        <v>63</v>
      </c>
      <c r="G157">
        <v>172</v>
      </c>
      <c r="H157">
        <f t="shared" si="6"/>
        <v>21.295294753921041</v>
      </c>
      <c r="I157" t="str">
        <f t="shared" si="7"/>
        <v>Pesos Ideal</v>
      </c>
      <c r="J157">
        <v>42</v>
      </c>
      <c r="K157">
        <v>39</v>
      </c>
      <c r="M157">
        <v>1.0900000000000001</v>
      </c>
      <c r="N157">
        <v>8.77</v>
      </c>
      <c r="O157">
        <v>4.75</v>
      </c>
      <c r="P157">
        <v>233</v>
      </c>
      <c r="Q157">
        <v>100</v>
      </c>
      <c r="R157">
        <v>82</v>
      </c>
      <c r="S157">
        <f t="shared" si="8"/>
        <v>131</v>
      </c>
    </row>
    <row r="158" spans="1:19" x14ac:dyDescent="0.2">
      <c r="A158">
        <v>157</v>
      </c>
      <c r="B158">
        <v>1</v>
      </c>
      <c r="C158">
        <v>22</v>
      </c>
      <c r="D158">
        <v>1</v>
      </c>
      <c r="E158" t="str">
        <f>LOOKUP(D158,DM!$A$1:$B$4,DM!$B$1:$B$4)</f>
        <v>Diabetes mellitus 1</v>
      </c>
      <c r="F158">
        <v>63.5</v>
      </c>
      <c r="G158">
        <v>173</v>
      </c>
      <c r="H158">
        <f t="shared" si="6"/>
        <v>21.216879949213137</v>
      </c>
      <c r="I158" t="str">
        <f t="shared" si="7"/>
        <v>Pesos Ideal</v>
      </c>
      <c r="J158">
        <v>17</v>
      </c>
      <c r="K158">
        <v>398</v>
      </c>
      <c r="L158">
        <v>9.9</v>
      </c>
      <c r="M158">
        <v>0.85</v>
      </c>
      <c r="N158">
        <v>8.48</v>
      </c>
      <c r="O158">
        <v>4.32</v>
      </c>
      <c r="P158">
        <v>137</v>
      </c>
      <c r="Q158">
        <v>117</v>
      </c>
      <c r="R158">
        <v>39</v>
      </c>
      <c r="S158">
        <f t="shared" si="8"/>
        <v>74.599999999999994</v>
      </c>
    </row>
    <row r="159" spans="1:19" x14ac:dyDescent="0.2">
      <c r="A159">
        <v>158</v>
      </c>
      <c r="B159">
        <v>1</v>
      </c>
      <c r="C159">
        <v>44</v>
      </c>
      <c r="D159">
        <v>1</v>
      </c>
      <c r="E159" t="str">
        <f>LOOKUP(D159,DM!$A$1:$B$4,DM!$B$1:$B$4)</f>
        <v>Diabetes mellitus 1</v>
      </c>
      <c r="F159">
        <v>69</v>
      </c>
      <c r="G159">
        <v>170</v>
      </c>
      <c r="H159">
        <f t="shared" si="6"/>
        <v>23.875432525951556</v>
      </c>
      <c r="I159" t="str">
        <f t="shared" si="7"/>
        <v>Pesos Ideal</v>
      </c>
      <c r="J159">
        <v>52</v>
      </c>
      <c r="K159">
        <v>125</v>
      </c>
      <c r="L159">
        <v>8.6</v>
      </c>
      <c r="M159">
        <v>1.3</v>
      </c>
      <c r="N159">
        <v>8.31</v>
      </c>
      <c r="O159">
        <v>4.45</v>
      </c>
      <c r="P159">
        <v>249</v>
      </c>
      <c r="Q159">
        <v>87</v>
      </c>
      <c r="R159">
        <v>55</v>
      </c>
      <c r="S159">
        <f t="shared" si="8"/>
        <v>176.6</v>
      </c>
    </row>
    <row r="160" spans="1:19" x14ac:dyDescent="0.2">
      <c r="A160">
        <v>159</v>
      </c>
      <c r="B160">
        <v>1</v>
      </c>
      <c r="C160">
        <v>44</v>
      </c>
      <c r="D160">
        <v>2</v>
      </c>
      <c r="E160" t="str">
        <f>LOOKUP(D160,DM!$A$1:$B$4,DM!$B$1:$B$4)</f>
        <v>Diabetes mellitus 2</v>
      </c>
      <c r="F160">
        <v>76</v>
      </c>
      <c r="G160">
        <v>174</v>
      </c>
      <c r="H160">
        <f t="shared" si="6"/>
        <v>25.102391333069097</v>
      </c>
      <c r="I160" t="str">
        <f t="shared" si="7"/>
        <v>Sobrepeso</v>
      </c>
      <c r="J160">
        <v>24</v>
      </c>
      <c r="K160">
        <v>80</v>
      </c>
      <c r="L160">
        <v>5.5</v>
      </c>
      <c r="M160">
        <v>0.84</v>
      </c>
      <c r="N160">
        <v>7.02</v>
      </c>
      <c r="O160">
        <v>3.9</v>
      </c>
      <c r="P160">
        <v>240</v>
      </c>
      <c r="Q160">
        <v>132</v>
      </c>
      <c r="R160">
        <v>54</v>
      </c>
      <c r="S160">
        <f t="shared" si="8"/>
        <v>159.6</v>
      </c>
    </row>
    <row r="161" spans="1:19" x14ac:dyDescent="0.2">
      <c r="A161">
        <v>160</v>
      </c>
      <c r="B161">
        <v>2</v>
      </c>
      <c r="C161">
        <v>40</v>
      </c>
      <c r="D161">
        <v>2</v>
      </c>
      <c r="E161" t="str">
        <f>LOOKUP(D161,DM!$A$1:$B$4,DM!$B$1:$B$4)</f>
        <v>Diabetes mellitus 2</v>
      </c>
      <c r="F161">
        <v>57</v>
      </c>
      <c r="G161">
        <v>163</v>
      </c>
      <c r="H161">
        <f t="shared" si="6"/>
        <v>21.453573713726524</v>
      </c>
      <c r="I161" t="str">
        <f t="shared" si="7"/>
        <v>Pesos Ideal</v>
      </c>
      <c r="J161">
        <v>26</v>
      </c>
      <c r="K161">
        <v>88</v>
      </c>
      <c r="L161">
        <v>5.5</v>
      </c>
      <c r="M161">
        <v>0.51</v>
      </c>
      <c r="N161">
        <v>6.47</v>
      </c>
      <c r="O161">
        <v>3.7</v>
      </c>
      <c r="P161">
        <v>128</v>
      </c>
      <c r="Q161">
        <v>56</v>
      </c>
      <c r="R161">
        <v>69</v>
      </c>
      <c r="S161">
        <f t="shared" si="8"/>
        <v>47.8</v>
      </c>
    </row>
    <row r="162" spans="1:19" x14ac:dyDescent="0.2">
      <c r="A162">
        <v>161</v>
      </c>
      <c r="B162">
        <v>2</v>
      </c>
      <c r="C162">
        <v>52</v>
      </c>
      <c r="D162">
        <v>2</v>
      </c>
      <c r="E162" t="str">
        <f>LOOKUP(D162,DM!$A$1:$B$4,DM!$B$1:$B$4)</f>
        <v>Diabetes mellitus 2</v>
      </c>
      <c r="F162">
        <v>58</v>
      </c>
      <c r="G162">
        <v>157</v>
      </c>
      <c r="H162">
        <f t="shared" si="6"/>
        <v>23.530366343462209</v>
      </c>
      <c r="I162" t="str">
        <f t="shared" si="7"/>
        <v>Pesos Ideal</v>
      </c>
      <c r="J162">
        <v>27</v>
      </c>
      <c r="K162">
        <v>65</v>
      </c>
      <c r="L162">
        <v>5.3</v>
      </c>
      <c r="M162">
        <v>0.59</v>
      </c>
      <c r="N162">
        <v>6.78</v>
      </c>
      <c r="O162">
        <v>3.8</v>
      </c>
      <c r="P162">
        <v>176</v>
      </c>
      <c r="Q162">
        <v>83</v>
      </c>
      <c r="R162">
        <v>74</v>
      </c>
      <c r="S162">
        <f t="shared" si="8"/>
        <v>85.4</v>
      </c>
    </row>
    <row r="163" spans="1:19" x14ac:dyDescent="0.2">
      <c r="A163">
        <v>162</v>
      </c>
      <c r="B163">
        <v>1</v>
      </c>
      <c r="C163">
        <v>51</v>
      </c>
      <c r="D163">
        <v>2</v>
      </c>
      <c r="E163" t="str">
        <f>LOOKUP(D163,DM!$A$1:$B$4,DM!$B$1:$B$4)</f>
        <v>Diabetes mellitus 2</v>
      </c>
      <c r="F163">
        <v>64</v>
      </c>
      <c r="G163">
        <v>166</v>
      </c>
      <c r="H163">
        <f t="shared" si="6"/>
        <v>23.225431847873423</v>
      </c>
      <c r="I163" t="str">
        <f t="shared" si="7"/>
        <v>Pesos Ideal</v>
      </c>
      <c r="J163">
        <v>35</v>
      </c>
      <c r="K163">
        <v>108</v>
      </c>
      <c r="L163">
        <v>5.5</v>
      </c>
      <c r="M163">
        <v>0.71</v>
      </c>
      <c r="N163">
        <v>6.62</v>
      </c>
      <c r="O163">
        <v>3.7</v>
      </c>
      <c r="P163">
        <v>163</v>
      </c>
      <c r="Q163">
        <v>89</v>
      </c>
      <c r="R163">
        <v>55</v>
      </c>
      <c r="S163">
        <f t="shared" si="8"/>
        <v>90.2</v>
      </c>
    </row>
    <row r="164" spans="1:19" x14ac:dyDescent="0.2">
      <c r="A164">
        <v>163</v>
      </c>
      <c r="B164">
        <v>1</v>
      </c>
      <c r="C164">
        <v>44</v>
      </c>
      <c r="D164">
        <v>2</v>
      </c>
      <c r="E164" t="str">
        <f>LOOKUP(D164,DM!$A$1:$B$4,DM!$B$1:$B$4)</f>
        <v>Diabetes mellitus 2</v>
      </c>
      <c r="F164">
        <v>93</v>
      </c>
      <c r="G164">
        <v>170</v>
      </c>
      <c r="H164">
        <f t="shared" si="6"/>
        <v>32.179930795847753</v>
      </c>
      <c r="I164" t="str">
        <f t="shared" si="7"/>
        <v>Obesidade Grau I</v>
      </c>
      <c r="J164">
        <v>22</v>
      </c>
      <c r="K164">
        <v>86</v>
      </c>
      <c r="L164">
        <v>5.6</v>
      </c>
      <c r="M164">
        <v>0.6</v>
      </c>
      <c r="N164">
        <v>7.15</v>
      </c>
      <c r="O164">
        <v>4</v>
      </c>
      <c r="P164">
        <v>168</v>
      </c>
      <c r="Q164">
        <v>240</v>
      </c>
      <c r="R164">
        <v>35</v>
      </c>
      <c r="S164">
        <f t="shared" si="8"/>
        <v>85</v>
      </c>
    </row>
    <row r="165" spans="1:19" x14ac:dyDescent="0.2">
      <c r="A165">
        <v>164</v>
      </c>
      <c r="B165">
        <v>2</v>
      </c>
      <c r="C165">
        <v>40</v>
      </c>
      <c r="D165">
        <v>2</v>
      </c>
      <c r="E165" t="str">
        <f>LOOKUP(D165,DM!$A$1:$B$4,DM!$B$1:$B$4)</f>
        <v>Diabetes mellitus 2</v>
      </c>
      <c r="F165">
        <v>65</v>
      </c>
      <c r="G165">
        <v>162</v>
      </c>
      <c r="H165">
        <f t="shared" si="6"/>
        <v>24.767565919829295</v>
      </c>
      <c r="I165" t="str">
        <f t="shared" si="7"/>
        <v>Pesos Ideal</v>
      </c>
      <c r="J165">
        <v>23</v>
      </c>
      <c r="K165">
        <v>91</v>
      </c>
      <c r="L165">
        <v>5.4</v>
      </c>
      <c r="M165">
        <v>0.49</v>
      </c>
      <c r="N165">
        <v>6.7</v>
      </c>
      <c r="O165">
        <v>3.7</v>
      </c>
      <c r="P165">
        <v>182</v>
      </c>
      <c r="Q165">
        <v>81</v>
      </c>
      <c r="R165">
        <v>56</v>
      </c>
      <c r="S165">
        <f t="shared" si="8"/>
        <v>109.8</v>
      </c>
    </row>
    <row r="166" spans="1:19" x14ac:dyDescent="0.2">
      <c r="A166">
        <v>165</v>
      </c>
      <c r="B166">
        <v>1</v>
      </c>
      <c r="C166">
        <v>49</v>
      </c>
      <c r="D166">
        <v>2</v>
      </c>
      <c r="E166" t="str">
        <f>LOOKUP(D166,DM!$A$1:$B$4,DM!$B$1:$B$4)</f>
        <v>Diabetes mellitus 2</v>
      </c>
      <c r="F166">
        <v>70</v>
      </c>
      <c r="G166">
        <v>170</v>
      </c>
      <c r="H166">
        <f t="shared" si="6"/>
        <v>24.221453287197232</v>
      </c>
      <c r="I166" t="str">
        <f t="shared" si="7"/>
        <v>Pesos Ideal</v>
      </c>
      <c r="J166">
        <v>22</v>
      </c>
      <c r="K166">
        <v>84</v>
      </c>
      <c r="L166">
        <v>5.4</v>
      </c>
      <c r="M166">
        <v>0.5</v>
      </c>
      <c r="N166">
        <v>7.16</v>
      </c>
      <c r="O166">
        <v>3.9</v>
      </c>
      <c r="P166">
        <v>148</v>
      </c>
      <c r="Q166">
        <v>93</v>
      </c>
      <c r="R166">
        <v>47</v>
      </c>
      <c r="S166">
        <f t="shared" si="8"/>
        <v>82.4</v>
      </c>
    </row>
    <row r="167" spans="1:19" x14ac:dyDescent="0.2">
      <c r="A167">
        <v>166</v>
      </c>
      <c r="B167">
        <v>2</v>
      </c>
      <c r="C167">
        <v>44</v>
      </c>
      <c r="D167">
        <v>2</v>
      </c>
      <c r="E167" t="str">
        <f>LOOKUP(D167,DM!$A$1:$B$4,DM!$B$1:$B$4)</f>
        <v>Diabetes mellitus 2</v>
      </c>
      <c r="F167">
        <v>80</v>
      </c>
      <c r="G167">
        <v>164</v>
      </c>
      <c r="H167">
        <f t="shared" si="6"/>
        <v>29.744199881023199</v>
      </c>
      <c r="I167" t="str">
        <f t="shared" si="7"/>
        <v>Sobrepeso</v>
      </c>
      <c r="J167">
        <v>22</v>
      </c>
      <c r="K167">
        <v>78</v>
      </c>
      <c r="L167">
        <v>5.2</v>
      </c>
      <c r="M167">
        <v>0.48</v>
      </c>
      <c r="N167">
        <v>6.78</v>
      </c>
      <c r="O167">
        <v>3.7</v>
      </c>
      <c r="P167">
        <v>147</v>
      </c>
      <c r="Q167">
        <v>174</v>
      </c>
      <c r="R167">
        <v>46</v>
      </c>
      <c r="S167">
        <f t="shared" si="8"/>
        <v>66.2</v>
      </c>
    </row>
    <row r="168" spans="1:19" x14ac:dyDescent="0.2">
      <c r="A168">
        <v>167</v>
      </c>
      <c r="B168">
        <v>2</v>
      </c>
      <c r="C168">
        <v>45</v>
      </c>
      <c r="D168">
        <v>2</v>
      </c>
      <c r="E168" t="str">
        <f>LOOKUP(D168,DM!$A$1:$B$4,DM!$B$1:$B$4)</f>
        <v>Diabetes mellitus 2</v>
      </c>
      <c r="F168">
        <v>62</v>
      </c>
      <c r="G168">
        <v>157</v>
      </c>
      <c r="H168">
        <f t="shared" si="6"/>
        <v>25.153150229218223</v>
      </c>
      <c r="I168" t="str">
        <f t="shared" si="7"/>
        <v>Sobrepeso</v>
      </c>
      <c r="J168">
        <v>19</v>
      </c>
      <c r="K168">
        <v>94</v>
      </c>
      <c r="L168">
        <v>5.4</v>
      </c>
      <c r="M168">
        <v>0.57999999999999996</v>
      </c>
      <c r="N168">
        <v>7.08</v>
      </c>
      <c r="O168">
        <v>3.6</v>
      </c>
      <c r="P168">
        <v>150</v>
      </c>
      <c r="Q168">
        <v>85</v>
      </c>
      <c r="R168">
        <v>85</v>
      </c>
      <c r="S168">
        <f t="shared" si="8"/>
        <v>48</v>
      </c>
    </row>
    <row r="169" spans="1:19" x14ac:dyDescent="0.2">
      <c r="A169">
        <v>168</v>
      </c>
      <c r="B169">
        <v>1</v>
      </c>
      <c r="C169">
        <v>42</v>
      </c>
      <c r="D169">
        <v>2</v>
      </c>
      <c r="E169" t="str">
        <f>LOOKUP(D169,DM!$A$1:$B$4,DM!$B$1:$B$4)</f>
        <v>Diabetes mellitus 2</v>
      </c>
      <c r="F169">
        <v>80</v>
      </c>
      <c r="G169">
        <v>176</v>
      </c>
      <c r="H169">
        <f t="shared" si="6"/>
        <v>25.826446280991735</v>
      </c>
      <c r="I169" t="str">
        <f t="shared" si="7"/>
        <v>Sobrepeso</v>
      </c>
      <c r="J169">
        <v>26</v>
      </c>
      <c r="K169">
        <v>133</v>
      </c>
      <c r="L169">
        <v>5.8</v>
      </c>
      <c r="M169">
        <v>0.78</v>
      </c>
      <c r="N169">
        <v>7.24</v>
      </c>
      <c r="O169">
        <v>3.9</v>
      </c>
      <c r="P169">
        <v>103</v>
      </c>
      <c r="Q169">
        <v>176</v>
      </c>
      <c r="R169">
        <v>30</v>
      </c>
      <c r="S169">
        <f t="shared" si="8"/>
        <v>37.799999999999997</v>
      </c>
    </row>
    <row r="170" spans="1:19" x14ac:dyDescent="0.2">
      <c r="A170">
        <v>169</v>
      </c>
      <c r="B170">
        <v>1</v>
      </c>
      <c r="C170">
        <v>35</v>
      </c>
      <c r="D170">
        <v>2</v>
      </c>
      <c r="E170" t="str">
        <f>LOOKUP(D170,DM!$A$1:$B$4,DM!$B$1:$B$4)</f>
        <v>Diabetes mellitus 2</v>
      </c>
      <c r="F170">
        <v>72</v>
      </c>
      <c r="G170">
        <v>175</v>
      </c>
      <c r="H170">
        <f t="shared" si="6"/>
        <v>23.510204081632654</v>
      </c>
      <c r="I170" t="str">
        <f t="shared" si="7"/>
        <v>Pesos Ideal</v>
      </c>
      <c r="J170">
        <v>26</v>
      </c>
      <c r="K170">
        <v>81</v>
      </c>
      <c r="L170">
        <v>4.9000000000000004</v>
      </c>
      <c r="M170">
        <v>0.79</v>
      </c>
      <c r="N170">
        <v>6.8</v>
      </c>
      <c r="O170">
        <v>3.7</v>
      </c>
      <c r="P170">
        <v>223</v>
      </c>
      <c r="Q170">
        <v>123</v>
      </c>
      <c r="R170">
        <v>75</v>
      </c>
      <c r="S170">
        <f t="shared" si="8"/>
        <v>123.4</v>
      </c>
    </row>
    <row r="171" spans="1:19" x14ac:dyDescent="0.2">
      <c r="A171">
        <v>170</v>
      </c>
      <c r="B171">
        <v>2</v>
      </c>
      <c r="C171">
        <v>45</v>
      </c>
      <c r="D171">
        <v>2</v>
      </c>
      <c r="E171" t="str">
        <f>LOOKUP(D171,DM!$A$1:$B$4,DM!$B$1:$B$4)</f>
        <v>Diabetes mellitus 2</v>
      </c>
      <c r="F171">
        <v>73</v>
      </c>
      <c r="G171">
        <v>178</v>
      </c>
      <c r="H171">
        <f t="shared" si="6"/>
        <v>23.040020199469762</v>
      </c>
      <c r="I171" t="str">
        <f t="shared" si="7"/>
        <v>Pesos Ideal</v>
      </c>
      <c r="J171">
        <v>29</v>
      </c>
      <c r="K171">
        <v>109</v>
      </c>
      <c r="L171">
        <v>5.3</v>
      </c>
      <c r="M171">
        <v>0.38</v>
      </c>
      <c r="N171">
        <v>7.14</v>
      </c>
      <c r="O171">
        <v>3.8</v>
      </c>
      <c r="P171">
        <v>159</v>
      </c>
      <c r="Q171">
        <v>624</v>
      </c>
      <c r="R171">
        <v>28</v>
      </c>
      <c r="S171">
        <f t="shared" si="8"/>
        <v>6.2000000000000028</v>
      </c>
    </row>
    <row r="172" spans="1:19" x14ac:dyDescent="0.2">
      <c r="A172">
        <v>171</v>
      </c>
      <c r="B172">
        <v>1</v>
      </c>
      <c r="C172">
        <v>49</v>
      </c>
      <c r="D172">
        <v>2</v>
      </c>
      <c r="E172" t="str">
        <f>LOOKUP(D172,DM!$A$1:$B$4,DM!$B$1:$B$4)</f>
        <v>Diabetes mellitus 2</v>
      </c>
      <c r="F172">
        <v>89</v>
      </c>
      <c r="G172">
        <v>183</v>
      </c>
      <c r="H172">
        <f t="shared" si="6"/>
        <v>26.575890590940308</v>
      </c>
      <c r="I172" t="str">
        <f t="shared" si="7"/>
        <v>Sobrepeso</v>
      </c>
      <c r="J172">
        <v>25</v>
      </c>
      <c r="K172">
        <v>97</v>
      </c>
      <c r="L172">
        <v>5</v>
      </c>
      <c r="M172">
        <v>0.97</v>
      </c>
      <c r="N172">
        <v>6.73</v>
      </c>
      <c r="O172">
        <v>3.8</v>
      </c>
      <c r="P172">
        <v>175</v>
      </c>
      <c r="Q172">
        <v>211</v>
      </c>
      <c r="R172">
        <v>41</v>
      </c>
      <c r="S172">
        <f t="shared" si="8"/>
        <v>91.8</v>
      </c>
    </row>
    <row r="173" spans="1:19" x14ac:dyDescent="0.2">
      <c r="A173">
        <v>172</v>
      </c>
      <c r="B173">
        <v>2</v>
      </c>
      <c r="C173">
        <v>43</v>
      </c>
      <c r="D173">
        <v>2</v>
      </c>
      <c r="E173" t="str">
        <f>LOOKUP(D173,DM!$A$1:$B$4,DM!$B$1:$B$4)</f>
        <v>Diabetes mellitus 2</v>
      </c>
      <c r="F173">
        <v>76</v>
      </c>
      <c r="G173">
        <v>155</v>
      </c>
      <c r="H173">
        <f t="shared" si="6"/>
        <v>31.633714880332988</v>
      </c>
      <c r="I173" t="str">
        <f t="shared" si="7"/>
        <v>Obesidade Grau I</v>
      </c>
      <c r="J173">
        <v>24</v>
      </c>
      <c r="K173">
        <v>85</v>
      </c>
      <c r="L173">
        <v>5.6</v>
      </c>
      <c r="M173">
        <v>0.49</v>
      </c>
      <c r="N173">
        <v>6.17</v>
      </c>
      <c r="O173">
        <v>3.5</v>
      </c>
      <c r="P173">
        <v>120</v>
      </c>
      <c r="Q173">
        <v>143</v>
      </c>
      <c r="R173">
        <v>47</v>
      </c>
      <c r="S173">
        <f t="shared" si="8"/>
        <v>44.4</v>
      </c>
    </row>
    <row r="174" spans="1:19" x14ac:dyDescent="0.2">
      <c r="A174">
        <v>173</v>
      </c>
      <c r="B174">
        <v>1</v>
      </c>
      <c r="C174">
        <v>45</v>
      </c>
      <c r="D174">
        <v>2</v>
      </c>
      <c r="E174" t="str">
        <f>LOOKUP(D174,DM!$A$1:$B$4,DM!$B$1:$B$4)</f>
        <v>Diabetes mellitus 2</v>
      </c>
      <c r="F174">
        <v>76</v>
      </c>
      <c r="G174">
        <v>170</v>
      </c>
      <c r="H174">
        <f t="shared" si="6"/>
        <v>26.297577854671278</v>
      </c>
      <c r="I174" t="str">
        <f t="shared" si="7"/>
        <v>Sobrepeso</v>
      </c>
      <c r="J174">
        <v>30</v>
      </c>
      <c r="K174">
        <v>75</v>
      </c>
      <c r="L174">
        <v>6.4</v>
      </c>
      <c r="M174">
        <v>0.7</v>
      </c>
      <c r="N174">
        <v>7.31</v>
      </c>
      <c r="O174">
        <v>3.9</v>
      </c>
      <c r="P174">
        <v>184</v>
      </c>
      <c r="Q174">
        <v>149</v>
      </c>
      <c r="R174">
        <v>32</v>
      </c>
      <c r="S174">
        <f t="shared" si="8"/>
        <v>122.2</v>
      </c>
    </row>
    <row r="175" spans="1:19" x14ac:dyDescent="0.2">
      <c r="A175">
        <v>174</v>
      </c>
      <c r="B175">
        <v>2</v>
      </c>
      <c r="C175">
        <v>35</v>
      </c>
      <c r="D175">
        <v>2</v>
      </c>
      <c r="E175" t="str">
        <f>LOOKUP(D175,DM!$A$1:$B$4,DM!$B$1:$B$4)</f>
        <v>Diabetes mellitus 2</v>
      </c>
      <c r="F175">
        <v>80</v>
      </c>
      <c r="G175">
        <v>160</v>
      </c>
      <c r="H175">
        <f t="shared" si="6"/>
        <v>31.25</v>
      </c>
      <c r="I175" t="str">
        <f t="shared" si="7"/>
        <v>Obesidade Grau I</v>
      </c>
      <c r="J175">
        <v>23</v>
      </c>
      <c r="K175">
        <v>103</v>
      </c>
      <c r="L175">
        <v>5.5</v>
      </c>
      <c r="M175">
        <v>0.5</v>
      </c>
      <c r="N175">
        <v>7.07</v>
      </c>
      <c r="O175">
        <v>3.6</v>
      </c>
      <c r="P175">
        <v>200</v>
      </c>
      <c r="Q175">
        <v>260</v>
      </c>
      <c r="R175">
        <v>56</v>
      </c>
      <c r="S175">
        <f t="shared" si="8"/>
        <v>92</v>
      </c>
    </row>
    <row r="176" spans="1:19" x14ac:dyDescent="0.2">
      <c r="A176">
        <v>175</v>
      </c>
      <c r="B176">
        <v>2</v>
      </c>
      <c r="C176">
        <v>49</v>
      </c>
      <c r="D176">
        <v>2</v>
      </c>
      <c r="E176" t="str">
        <f>LOOKUP(D176,DM!$A$1:$B$4,DM!$B$1:$B$4)</f>
        <v>Diabetes mellitus 2</v>
      </c>
      <c r="F176">
        <v>86</v>
      </c>
      <c r="G176">
        <v>165</v>
      </c>
      <c r="H176">
        <f t="shared" si="6"/>
        <v>31.588613406795222</v>
      </c>
      <c r="I176" t="str">
        <f t="shared" si="7"/>
        <v>Obesidade Grau I</v>
      </c>
      <c r="J176">
        <v>21</v>
      </c>
      <c r="K176">
        <v>80</v>
      </c>
      <c r="L176">
        <v>5.9</v>
      </c>
      <c r="M176">
        <v>0.55000000000000004</v>
      </c>
      <c r="N176">
        <v>6.12</v>
      </c>
      <c r="O176">
        <v>3.6</v>
      </c>
      <c r="P176">
        <v>168</v>
      </c>
      <c r="Q176">
        <v>111</v>
      </c>
      <c r="R176">
        <v>52</v>
      </c>
      <c r="S176">
        <f t="shared" si="8"/>
        <v>93.8</v>
      </c>
    </row>
    <row r="177" spans="1:19" x14ac:dyDescent="0.2">
      <c r="A177">
        <v>176</v>
      </c>
      <c r="B177">
        <v>1</v>
      </c>
      <c r="C177">
        <v>42</v>
      </c>
      <c r="D177">
        <v>2</v>
      </c>
      <c r="E177" t="str">
        <f>LOOKUP(D177,DM!$A$1:$B$4,DM!$B$1:$B$4)</f>
        <v>Diabetes mellitus 2</v>
      </c>
      <c r="F177">
        <v>79</v>
      </c>
      <c r="G177">
        <v>172</v>
      </c>
      <c r="H177">
        <f t="shared" si="6"/>
        <v>26.703623580313685</v>
      </c>
      <c r="I177" t="str">
        <f t="shared" si="7"/>
        <v>Sobrepeso</v>
      </c>
      <c r="J177">
        <v>23</v>
      </c>
      <c r="K177">
        <v>83</v>
      </c>
      <c r="L177">
        <v>5.3</v>
      </c>
      <c r="M177">
        <v>0.53</v>
      </c>
      <c r="N177">
        <v>6.99</v>
      </c>
      <c r="O177">
        <v>4</v>
      </c>
      <c r="P177">
        <v>190</v>
      </c>
      <c r="Q177">
        <v>149</v>
      </c>
      <c r="R177">
        <v>39</v>
      </c>
      <c r="S177">
        <f t="shared" si="8"/>
        <v>121.2</v>
      </c>
    </row>
    <row r="178" spans="1:19" x14ac:dyDescent="0.2">
      <c r="A178">
        <v>177</v>
      </c>
      <c r="B178">
        <v>2</v>
      </c>
      <c r="C178">
        <v>43</v>
      </c>
      <c r="D178">
        <v>2</v>
      </c>
      <c r="E178" t="str">
        <f>LOOKUP(D178,DM!$A$1:$B$4,DM!$B$1:$B$4)</f>
        <v>Diabetes mellitus 2</v>
      </c>
      <c r="F178">
        <v>92</v>
      </c>
      <c r="G178">
        <v>171</v>
      </c>
      <c r="H178">
        <f t="shared" si="6"/>
        <v>31.462672275229988</v>
      </c>
      <c r="I178" t="str">
        <f t="shared" si="7"/>
        <v>Obesidade Grau I</v>
      </c>
      <c r="J178">
        <v>23</v>
      </c>
      <c r="K178">
        <v>84</v>
      </c>
      <c r="L178">
        <v>5.3</v>
      </c>
      <c r="M178">
        <v>0.49</v>
      </c>
      <c r="N178">
        <v>7.53</v>
      </c>
      <c r="O178">
        <v>3.7</v>
      </c>
      <c r="P178">
        <v>159</v>
      </c>
      <c r="Q178">
        <v>139</v>
      </c>
      <c r="R178">
        <v>69</v>
      </c>
      <c r="S178">
        <f t="shared" si="8"/>
        <v>62.2</v>
      </c>
    </row>
    <row r="179" spans="1:19" x14ac:dyDescent="0.2">
      <c r="A179">
        <v>178</v>
      </c>
      <c r="B179">
        <v>2</v>
      </c>
      <c r="C179">
        <v>40</v>
      </c>
      <c r="D179">
        <v>2</v>
      </c>
      <c r="E179" t="str">
        <f>LOOKUP(D179,DM!$A$1:$B$4,DM!$B$1:$B$4)</f>
        <v>Diabetes mellitus 2</v>
      </c>
      <c r="F179">
        <v>62</v>
      </c>
      <c r="G179">
        <v>150</v>
      </c>
      <c r="H179">
        <f t="shared" si="6"/>
        <v>27.555555555555557</v>
      </c>
      <c r="I179" t="str">
        <f t="shared" si="7"/>
        <v>Sobrepeso</v>
      </c>
      <c r="J179">
        <v>22</v>
      </c>
      <c r="K179">
        <v>75</v>
      </c>
      <c r="L179">
        <v>5.4</v>
      </c>
      <c r="M179">
        <v>0.42</v>
      </c>
      <c r="N179">
        <v>6.65</v>
      </c>
      <c r="O179">
        <v>3.7</v>
      </c>
      <c r="P179">
        <v>188</v>
      </c>
      <c r="Q179">
        <v>118</v>
      </c>
      <c r="R179">
        <v>70</v>
      </c>
      <c r="S179">
        <f t="shared" si="8"/>
        <v>94.4</v>
      </c>
    </row>
    <row r="180" spans="1:19" x14ac:dyDescent="0.2">
      <c r="A180">
        <v>179</v>
      </c>
      <c r="B180">
        <v>1</v>
      </c>
      <c r="C180">
        <v>36</v>
      </c>
      <c r="D180">
        <v>2</v>
      </c>
      <c r="E180" t="str">
        <f>LOOKUP(D180,DM!$A$1:$B$4,DM!$B$1:$B$4)</f>
        <v>Diabetes mellitus 2</v>
      </c>
      <c r="F180">
        <v>103</v>
      </c>
      <c r="G180">
        <v>172</v>
      </c>
      <c r="H180">
        <f t="shared" si="6"/>
        <v>34.816116819902653</v>
      </c>
      <c r="I180" t="str">
        <f t="shared" si="7"/>
        <v>Obesidade Grau I</v>
      </c>
      <c r="J180">
        <v>26</v>
      </c>
      <c r="K180">
        <v>95</v>
      </c>
      <c r="L180">
        <v>5.6</v>
      </c>
      <c r="M180">
        <v>0.82</v>
      </c>
      <c r="N180">
        <v>7.44</v>
      </c>
      <c r="O180">
        <v>3.9</v>
      </c>
      <c r="P180">
        <v>151</v>
      </c>
      <c r="Q180">
        <v>165</v>
      </c>
      <c r="R180">
        <v>45</v>
      </c>
      <c r="S180">
        <f t="shared" si="8"/>
        <v>73</v>
      </c>
    </row>
    <row r="181" spans="1:19" x14ac:dyDescent="0.2">
      <c r="A181">
        <v>180</v>
      </c>
      <c r="B181">
        <v>1</v>
      </c>
      <c r="C181">
        <v>46</v>
      </c>
      <c r="D181">
        <v>2</v>
      </c>
      <c r="E181" t="str">
        <f>LOOKUP(D181,DM!$A$1:$B$4,DM!$B$1:$B$4)</f>
        <v>Diabetes mellitus 2</v>
      </c>
      <c r="F181">
        <v>98</v>
      </c>
      <c r="G181">
        <v>185</v>
      </c>
      <c r="H181">
        <f t="shared" si="6"/>
        <v>28.634039444850256</v>
      </c>
      <c r="I181" t="str">
        <f t="shared" si="7"/>
        <v>Sobrepeso</v>
      </c>
      <c r="J181">
        <v>27</v>
      </c>
      <c r="K181">
        <v>93</v>
      </c>
      <c r="L181">
        <v>6.1</v>
      </c>
      <c r="M181">
        <v>0.95</v>
      </c>
      <c r="N181">
        <v>7.13</v>
      </c>
      <c r="O181">
        <v>3.9</v>
      </c>
      <c r="P181">
        <v>145</v>
      </c>
      <c r="Q181">
        <v>125</v>
      </c>
      <c r="R181">
        <v>43</v>
      </c>
      <c r="S181">
        <f t="shared" si="8"/>
        <v>77</v>
      </c>
    </row>
    <row r="182" spans="1:19" x14ac:dyDescent="0.2">
      <c r="A182">
        <v>181</v>
      </c>
      <c r="B182">
        <v>1</v>
      </c>
      <c r="C182">
        <v>41</v>
      </c>
      <c r="D182">
        <v>2</v>
      </c>
      <c r="E182" t="str">
        <f>LOOKUP(D182,DM!$A$1:$B$4,DM!$B$1:$B$4)</f>
        <v>Diabetes mellitus 2</v>
      </c>
      <c r="F182">
        <v>83</v>
      </c>
      <c r="G182">
        <v>176</v>
      </c>
      <c r="H182">
        <f t="shared" si="6"/>
        <v>26.794938016528928</v>
      </c>
      <c r="I182" t="str">
        <f t="shared" si="7"/>
        <v>Sobrepeso</v>
      </c>
      <c r="J182">
        <v>32</v>
      </c>
      <c r="K182">
        <v>91</v>
      </c>
      <c r="L182">
        <v>5.2</v>
      </c>
      <c r="M182">
        <v>0.91</v>
      </c>
      <c r="N182">
        <v>6.31</v>
      </c>
      <c r="O182">
        <v>3.8</v>
      </c>
      <c r="P182">
        <v>166</v>
      </c>
      <c r="Q182">
        <v>251</v>
      </c>
      <c r="R182">
        <v>34</v>
      </c>
      <c r="S182">
        <f t="shared" si="8"/>
        <v>81.8</v>
      </c>
    </row>
    <row r="183" spans="1:19" x14ac:dyDescent="0.2">
      <c r="A183">
        <v>182</v>
      </c>
      <c r="B183">
        <v>1</v>
      </c>
      <c r="C183">
        <v>40</v>
      </c>
      <c r="D183">
        <v>2</v>
      </c>
      <c r="E183" t="str">
        <f>LOOKUP(D183,DM!$A$1:$B$4,DM!$B$1:$B$4)</f>
        <v>Diabetes mellitus 2</v>
      </c>
      <c r="F183">
        <v>76</v>
      </c>
      <c r="G183">
        <v>183</v>
      </c>
      <c r="H183">
        <f t="shared" si="6"/>
        <v>22.694018931589476</v>
      </c>
      <c r="I183" t="str">
        <f t="shared" si="7"/>
        <v>Pesos Ideal</v>
      </c>
      <c r="J183">
        <v>29</v>
      </c>
      <c r="K183">
        <v>91</v>
      </c>
      <c r="L183">
        <v>5.3</v>
      </c>
      <c r="M183">
        <v>0.73</v>
      </c>
      <c r="N183">
        <v>6.85</v>
      </c>
      <c r="O183">
        <v>4.0999999999999996</v>
      </c>
      <c r="P183">
        <v>154</v>
      </c>
      <c r="Q183">
        <v>63</v>
      </c>
      <c r="R183">
        <v>56</v>
      </c>
      <c r="S183">
        <f t="shared" si="8"/>
        <v>85.4</v>
      </c>
    </row>
    <row r="184" spans="1:19" x14ac:dyDescent="0.2">
      <c r="A184">
        <v>183</v>
      </c>
      <c r="B184">
        <v>1</v>
      </c>
      <c r="C184">
        <v>49</v>
      </c>
      <c r="D184">
        <v>2</v>
      </c>
      <c r="E184" t="str">
        <f>LOOKUP(D184,DM!$A$1:$B$4,DM!$B$1:$B$4)</f>
        <v>Diabetes mellitus 2</v>
      </c>
      <c r="F184">
        <v>95</v>
      </c>
      <c r="G184">
        <v>187</v>
      </c>
      <c r="H184">
        <f t="shared" si="6"/>
        <v>27.166919271354626</v>
      </c>
      <c r="I184" t="str">
        <f t="shared" si="7"/>
        <v>Sobrepeso</v>
      </c>
      <c r="J184">
        <v>35</v>
      </c>
      <c r="K184">
        <v>80</v>
      </c>
      <c r="L184">
        <v>5.5</v>
      </c>
      <c r="M184">
        <v>0.7</v>
      </c>
      <c r="N184">
        <v>6.83</v>
      </c>
      <c r="O184">
        <v>3.8</v>
      </c>
      <c r="P184">
        <v>182</v>
      </c>
      <c r="Q184">
        <v>302</v>
      </c>
      <c r="R184">
        <v>38</v>
      </c>
      <c r="S184">
        <f t="shared" si="8"/>
        <v>83.6</v>
      </c>
    </row>
    <row r="185" spans="1:19" x14ac:dyDescent="0.2">
      <c r="A185">
        <v>184</v>
      </c>
      <c r="B185">
        <v>1</v>
      </c>
      <c r="C185">
        <v>40</v>
      </c>
      <c r="D185">
        <v>2</v>
      </c>
      <c r="E185" t="str">
        <f>LOOKUP(D185,DM!$A$1:$B$4,DM!$B$1:$B$4)</f>
        <v>Diabetes mellitus 2</v>
      </c>
      <c r="F185">
        <v>75</v>
      </c>
      <c r="G185">
        <v>185</v>
      </c>
      <c r="H185">
        <f t="shared" si="6"/>
        <v>21.913805697589481</v>
      </c>
      <c r="I185" t="str">
        <f t="shared" si="7"/>
        <v>Pesos Ideal</v>
      </c>
      <c r="J185">
        <v>25</v>
      </c>
      <c r="K185">
        <v>95</v>
      </c>
      <c r="L185">
        <v>5.4</v>
      </c>
      <c r="M185">
        <v>0.6</v>
      </c>
      <c r="N185">
        <v>6.67</v>
      </c>
      <c r="O185">
        <v>3.8</v>
      </c>
      <c r="P185">
        <v>148</v>
      </c>
      <c r="Q185">
        <v>88</v>
      </c>
      <c r="R185">
        <v>56</v>
      </c>
      <c r="S185">
        <f t="shared" si="8"/>
        <v>74.400000000000006</v>
      </c>
    </row>
    <row r="186" spans="1:19" x14ac:dyDescent="0.2">
      <c r="A186">
        <v>185</v>
      </c>
      <c r="B186">
        <v>1</v>
      </c>
      <c r="C186">
        <v>55</v>
      </c>
      <c r="D186">
        <v>2</v>
      </c>
      <c r="E186" t="str">
        <f>LOOKUP(D186,DM!$A$1:$B$4,DM!$B$1:$B$4)</f>
        <v>Diabetes mellitus 2</v>
      </c>
      <c r="F186">
        <v>96</v>
      </c>
      <c r="G186">
        <v>186</v>
      </c>
      <c r="H186">
        <f t="shared" si="6"/>
        <v>27.748872702046476</v>
      </c>
      <c r="I186" t="str">
        <f t="shared" si="7"/>
        <v>Sobrepeso</v>
      </c>
      <c r="J186">
        <v>24</v>
      </c>
      <c r="K186">
        <v>75</v>
      </c>
      <c r="L186">
        <v>5.4</v>
      </c>
      <c r="M186">
        <v>0.62</v>
      </c>
      <c r="N186">
        <v>6.71</v>
      </c>
      <c r="O186">
        <v>3.8</v>
      </c>
      <c r="P186">
        <v>197</v>
      </c>
      <c r="Q186">
        <v>352</v>
      </c>
      <c r="R186">
        <v>28</v>
      </c>
      <c r="S186">
        <f t="shared" si="8"/>
        <v>98.6</v>
      </c>
    </row>
    <row r="187" spans="1:19" x14ac:dyDescent="0.2">
      <c r="A187">
        <v>186</v>
      </c>
      <c r="B187">
        <v>2</v>
      </c>
      <c r="C187">
        <v>44</v>
      </c>
      <c r="D187">
        <v>2</v>
      </c>
      <c r="E187" t="str">
        <f>LOOKUP(D187,DM!$A$1:$B$4,DM!$B$1:$B$4)</f>
        <v>Diabetes mellitus 2</v>
      </c>
      <c r="F187">
        <v>80</v>
      </c>
      <c r="G187">
        <v>157</v>
      </c>
      <c r="H187">
        <f t="shared" si="6"/>
        <v>32.455677715120288</v>
      </c>
      <c r="I187" t="str">
        <f t="shared" si="7"/>
        <v>Obesidade Grau I</v>
      </c>
      <c r="J187">
        <v>29</v>
      </c>
      <c r="K187">
        <v>128</v>
      </c>
      <c r="L187">
        <v>5.5</v>
      </c>
      <c r="M187">
        <v>0.64</v>
      </c>
      <c r="N187">
        <v>6.85</v>
      </c>
      <c r="O187">
        <v>3.9</v>
      </c>
      <c r="P187">
        <v>192</v>
      </c>
      <c r="Q187">
        <v>60</v>
      </c>
      <c r="R187">
        <v>72</v>
      </c>
      <c r="S187">
        <f t="shared" si="8"/>
        <v>108</v>
      </c>
    </row>
    <row r="188" spans="1:19" x14ac:dyDescent="0.2">
      <c r="A188">
        <v>187</v>
      </c>
      <c r="B188">
        <v>2</v>
      </c>
      <c r="C188">
        <v>45</v>
      </c>
      <c r="D188">
        <v>2</v>
      </c>
      <c r="E188" t="str">
        <f>LOOKUP(D188,DM!$A$1:$B$4,DM!$B$1:$B$4)</f>
        <v>Diabetes mellitus 2</v>
      </c>
      <c r="F188">
        <v>71</v>
      </c>
      <c r="G188">
        <v>177</v>
      </c>
      <c r="H188">
        <f t="shared" si="6"/>
        <v>22.662708672475979</v>
      </c>
      <c r="I188" t="str">
        <f t="shared" si="7"/>
        <v>Pesos Ideal</v>
      </c>
      <c r="J188">
        <v>27</v>
      </c>
      <c r="K188">
        <v>125</v>
      </c>
      <c r="L188">
        <v>4.8</v>
      </c>
      <c r="M188">
        <v>0.52</v>
      </c>
      <c r="N188">
        <v>7.4</v>
      </c>
      <c r="O188">
        <v>3.91</v>
      </c>
      <c r="P188">
        <v>179</v>
      </c>
      <c r="Q188">
        <v>55</v>
      </c>
      <c r="R188">
        <v>70</v>
      </c>
      <c r="S188">
        <f t="shared" si="8"/>
        <v>98</v>
      </c>
    </row>
    <row r="189" spans="1:19" x14ac:dyDescent="0.2">
      <c r="A189">
        <v>188</v>
      </c>
      <c r="B189">
        <v>2</v>
      </c>
      <c r="C189">
        <v>49</v>
      </c>
      <c r="D189">
        <v>2</v>
      </c>
      <c r="E189" t="str">
        <f>LOOKUP(D189,DM!$A$1:$B$4,DM!$B$1:$B$4)</f>
        <v>Diabetes mellitus 2</v>
      </c>
      <c r="F189">
        <v>75</v>
      </c>
      <c r="G189">
        <v>153</v>
      </c>
      <c r="H189">
        <f t="shared" si="6"/>
        <v>32.038959374599514</v>
      </c>
      <c r="I189" t="str">
        <f t="shared" si="7"/>
        <v>Obesidade Grau I</v>
      </c>
      <c r="J189">
        <v>16</v>
      </c>
      <c r="K189">
        <v>144</v>
      </c>
      <c r="L189">
        <v>5.6</v>
      </c>
      <c r="M189">
        <v>0.52</v>
      </c>
      <c r="N189">
        <v>6.87</v>
      </c>
      <c r="O189">
        <v>3.9</v>
      </c>
      <c r="P189">
        <v>222</v>
      </c>
      <c r="Q189">
        <v>212</v>
      </c>
      <c r="R189">
        <v>37</v>
      </c>
      <c r="S189">
        <f t="shared" si="8"/>
        <v>142.6</v>
      </c>
    </row>
    <row r="190" spans="1:19" x14ac:dyDescent="0.2">
      <c r="A190">
        <v>189</v>
      </c>
      <c r="B190">
        <v>1</v>
      </c>
      <c r="C190">
        <v>46</v>
      </c>
      <c r="D190">
        <v>2</v>
      </c>
      <c r="E190" t="str">
        <f>LOOKUP(D190,DM!$A$1:$B$4,DM!$B$1:$B$4)</f>
        <v>Diabetes mellitus 2</v>
      </c>
      <c r="F190">
        <v>83</v>
      </c>
      <c r="G190">
        <v>177</v>
      </c>
      <c r="H190">
        <f t="shared" si="6"/>
        <v>26.493025631204315</v>
      </c>
      <c r="I190" t="str">
        <f t="shared" si="7"/>
        <v>Sobrepeso</v>
      </c>
      <c r="J190">
        <v>22</v>
      </c>
      <c r="K190">
        <v>92</v>
      </c>
      <c r="L190">
        <v>5.8</v>
      </c>
      <c r="M190">
        <v>0.62</v>
      </c>
      <c r="N190">
        <v>6.96</v>
      </c>
      <c r="O190">
        <v>4.0999999999999996</v>
      </c>
      <c r="P190">
        <v>192</v>
      </c>
      <c r="Q190">
        <v>82</v>
      </c>
      <c r="R190">
        <v>47</v>
      </c>
      <c r="S190">
        <f t="shared" si="8"/>
        <v>128.6</v>
      </c>
    </row>
    <row r="191" spans="1:19" x14ac:dyDescent="0.2">
      <c r="A191">
        <v>190</v>
      </c>
      <c r="B191">
        <v>2</v>
      </c>
      <c r="C191">
        <v>44</v>
      </c>
      <c r="D191">
        <v>2</v>
      </c>
      <c r="E191" t="str">
        <f>LOOKUP(D191,DM!$A$1:$B$4,DM!$B$1:$B$4)</f>
        <v>Diabetes mellitus 2</v>
      </c>
      <c r="F191">
        <v>89</v>
      </c>
      <c r="G191">
        <v>165</v>
      </c>
      <c r="H191">
        <f t="shared" si="6"/>
        <v>32.690541781450868</v>
      </c>
      <c r="I191" t="str">
        <f t="shared" si="7"/>
        <v>Obesidade Grau I</v>
      </c>
      <c r="J191">
        <v>20</v>
      </c>
      <c r="K191">
        <v>113</v>
      </c>
      <c r="L191">
        <v>5.5</v>
      </c>
      <c r="M191">
        <v>0.54</v>
      </c>
      <c r="N191">
        <v>7.08</v>
      </c>
      <c r="O191">
        <v>3.97</v>
      </c>
      <c r="P191">
        <v>158</v>
      </c>
      <c r="Q191">
        <v>186</v>
      </c>
      <c r="R191">
        <v>33</v>
      </c>
      <c r="S191">
        <f t="shared" si="8"/>
        <v>87.8</v>
      </c>
    </row>
    <row r="192" spans="1:19" x14ac:dyDescent="0.2">
      <c r="A192">
        <v>191</v>
      </c>
      <c r="B192">
        <v>1</v>
      </c>
      <c r="C192">
        <v>39</v>
      </c>
      <c r="D192">
        <v>2</v>
      </c>
      <c r="E192" t="str">
        <f>LOOKUP(D192,DM!$A$1:$B$4,DM!$B$1:$B$4)</f>
        <v>Diabetes mellitus 2</v>
      </c>
      <c r="F192">
        <v>84</v>
      </c>
      <c r="G192">
        <v>186</v>
      </c>
      <c r="H192">
        <f t="shared" si="6"/>
        <v>24.280263614290668</v>
      </c>
      <c r="I192" t="str">
        <f t="shared" si="7"/>
        <v>Pesos Ideal</v>
      </c>
      <c r="J192">
        <v>32</v>
      </c>
      <c r="K192">
        <v>163</v>
      </c>
      <c r="L192">
        <v>6.3</v>
      </c>
      <c r="M192">
        <v>0.76</v>
      </c>
      <c r="N192">
        <v>6.03</v>
      </c>
      <c r="O192">
        <v>3.85</v>
      </c>
      <c r="P192">
        <v>191</v>
      </c>
      <c r="Q192">
        <v>88</v>
      </c>
      <c r="R192">
        <v>54</v>
      </c>
      <c r="S192">
        <f t="shared" si="8"/>
        <v>119.4</v>
      </c>
    </row>
    <row r="193" spans="1:19" x14ac:dyDescent="0.2">
      <c r="A193">
        <v>192</v>
      </c>
      <c r="B193">
        <v>2</v>
      </c>
      <c r="C193">
        <v>46</v>
      </c>
      <c r="D193">
        <v>2</v>
      </c>
      <c r="E193" t="str">
        <f>LOOKUP(D193,DM!$A$1:$B$4,DM!$B$1:$B$4)</f>
        <v>Diabetes mellitus 2</v>
      </c>
      <c r="F193">
        <v>62</v>
      </c>
      <c r="G193">
        <v>170</v>
      </c>
      <c r="H193">
        <f t="shared" si="6"/>
        <v>21.453287197231834</v>
      </c>
      <c r="I193" t="str">
        <f t="shared" si="7"/>
        <v>Pesos Ideal</v>
      </c>
      <c r="J193">
        <v>19</v>
      </c>
      <c r="K193">
        <v>104</v>
      </c>
      <c r="L193">
        <v>5.2</v>
      </c>
      <c r="M193">
        <v>0.62</v>
      </c>
      <c r="N193">
        <v>6.67</v>
      </c>
      <c r="O193">
        <v>3.94</v>
      </c>
      <c r="P193">
        <v>174</v>
      </c>
      <c r="Q193">
        <v>96</v>
      </c>
      <c r="R193">
        <v>61</v>
      </c>
      <c r="S193">
        <f t="shared" si="8"/>
        <v>93.8</v>
      </c>
    </row>
    <row r="194" spans="1:19" x14ac:dyDescent="0.2">
      <c r="A194">
        <v>193</v>
      </c>
      <c r="B194">
        <v>2</v>
      </c>
      <c r="C194">
        <v>44</v>
      </c>
      <c r="D194">
        <v>2</v>
      </c>
      <c r="E194" t="str">
        <f>LOOKUP(D194,DM!$A$1:$B$4,DM!$B$1:$B$4)</f>
        <v>Diabetes mellitus 2</v>
      </c>
      <c r="F194">
        <v>71</v>
      </c>
      <c r="G194">
        <v>165</v>
      </c>
      <c r="H194">
        <f t="shared" ref="H194:H257" si="9">F194/(G194/100*G194/100)</f>
        <v>26.078971533516988</v>
      </c>
      <c r="I194" t="str">
        <f t="shared" ref="I194:I257" si="10">IF(H194&lt;18.5,"Baixo Peso",IF(H194&lt;25,"Pesos Ideal",IF(H194&lt;30,"Sobrepeso",IF(H194&lt;35,"Obesidade Grau I",IF(H194&lt;40,"Obesidade Grau II","Obesidade Grau III")))))</f>
        <v>Sobrepeso</v>
      </c>
      <c r="J194">
        <v>21</v>
      </c>
      <c r="K194">
        <v>102</v>
      </c>
      <c r="L194">
        <v>5.6</v>
      </c>
      <c r="M194">
        <v>0.69</v>
      </c>
      <c r="N194">
        <v>7.35</v>
      </c>
      <c r="O194">
        <v>3.87</v>
      </c>
      <c r="P194">
        <v>186</v>
      </c>
      <c r="Q194">
        <v>86</v>
      </c>
      <c r="R194">
        <v>57</v>
      </c>
      <c r="S194">
        <f t="shared" si="8"/>
        <v>111.8</v>
      </c>
    </row>
    <row r="195" spans="1:19" x14ac:dyDescent="0.2">
      <c r="A195">
        <v>194</v>
      </c>
      <c r="B195">
        <v>2</v>
      </c>
      <c r="C195">
        <v>36</v>
      </c>
      <c r="D195">
        <v>2</v>
      </c>
      <c r="E195" t="str">
        <f>LOOKUP(D195,DM!$A$1:$B$4,DM!$B$1:$B$4)</f>
        <v>Diabetes mellitus 2</v>
      </c>
      <c r="F195">
        <v>58</v>
      </c>
      <c r="G195">
        <v>150</v>
      </c>
      <c r="H195">
        <f t="shared" si="9"/>
        <v>25.777777777777779</v>
      </c>
      <c r="I195" t="str">
        <f t="shared" si="10"/>
        <v>Sobrepeso</v>
      </c>
      <c r="J195">
        <v>18</v>
      </c>
      <c r="K195">
        <v>100</v>
      </c>
      <c r="L195">
        <v>5.4</v>
      </c>
      <c r="M195">
        <v>0.64</v>
      </c>
      <c r="N195">
        <v>7.35</v>
      </c>
      <c r="O195">
        <v>4.16</v>
      </c>
      <c r="P195">
        <v>181</v>
      </c>
      <c r="Q195">
        <v>141</v>
      </c>
      <c r="R195">
        <v>40</v>
      </c>
      <c r="S195">
        <f t="shared" ref="S195:S258" si="11">(P195-R195)-(Q195/5)</f>
        <v>112.8</v>
      </c>
    </row>
    <row r="196" spans="1:19" x14ac:dyDescent="0.2">
      <c r="A196">
        <v>195</v>
      </c>
      <c r="B196">
        <v>1</v>
      </c>
      <c r="C196">
        <v>40</v>
      </c>
      <c r="D196">
        <v>2</v>
      </c>
      <c r="E196" t="str">
        <f>LOOKUP(D196,DM!$A$1:$B$4,DM!$B$1:$B$4)</f>
        <v>Diabetes mellitus 2</v>
      </c>
      <c r="F196">
        <v>93</v>
      </c>
      <c r="G196">
        <v>165</v>
      </c>
      <c r="H196">
        <f t="shared" si="9"/>
        <v>34.159779614325068</v>
      </c>
      <c r="I196" t="str">
        <f t="shared" si="10"/>
        <v>Obesidade Grau I</v>
      </c>
      <c r="J196">
        <v>27</v>
      </c>
      <c r="K196">
        <v>117</v>
      </c>
      <c r="L196">
        <v>5.6</v>
      </c>
      <c r="M196">
        <v>0.71</v>
      </c>
      <c r="N196">
        <v>7.62</v>
      </c>
      <c r="O196">
        <v>4.25</v>
      </c>
      <c r="P196">
        <v>154</v>
      </c>
      <c r="Q196">
        <v>207</v>
      </c>
      <c r="R196">
        <v>30</v>
      </c>
      <c r="S196">
        <f t="shared" si="11"/>
        <v>82.6</v>
      </c>
    </row>
    <row r="197" spans="1:19" x14ac:dyDescent="0.2">
      <c r="A197">
        <v>196</v>
      </c>
      <c r="B197">
        <v>1</v>
      </c>
      <c r="C197">
        <v>48</v>
      </c>
      <c r="D197">
        <v>2</v>
      </c>
      <c r="E197" t="str">
        <f>LOOKUP(D197,DM!$A$1:$B$4,DM!$B$1:$B$4)</f>
        <v>Diabetes mellitus 2</v>
      </c>
      <c r="F197">
        <v>110</v>
      </c>
      <c r="G197">
        <v>182</v>
      </c>
      <c r="H197">
        <f t="shared" si="9"/>
        <v>33.208549692066171</v>
      </c>
      <c r="I197" t="str">
        <f t="shared" si="10"/>
        <v>Obesidade Grau I</v>
      </c>
      <c r="J197">
        <v>29</v>
      </c>
      <c r="K197">
        <v>89</v>
      </c>
      <c r="L197">
        <v>5.7</v>
      </c>
      <c r="M197">
        <v>0.77</v>
      </c>
      <c r="N197">
        <v>6.87</v>
      </c>
      <c r="O197">
        <v>4.07</v>
      </c>
      <c r="P197">
        <v>195</v>
      </c>
      <c r="Q197">
        <v>184</v>
      </c>
      <c r="R197">
        <v>46</v>
      </c>
      <c r="S197">
        <f t="shared" si="11"/>
        <v>112.2</v>
      </c>
    </row>
    <row r="198" spans="1:19" x14ac:dyDescent="0.2">
      <c r="A198">
        <v>197</v>
      </c>
      <c r="B198">
        <v>1</v>
      </c>
      <c r="C198">
        <v>46</v>
      </c>
      <c r="D198">
        <v>2</v>
      </c>
      <c r="E198" t="str">
        <f>LOOKUP(D198,DM!$A$1:$B$4,DM!$B$1:$B$4)</f>
        <v>Diabetes mellitus 2</v>
      </c>
      <c r="F198">
        <v>75</v>
      </c>
      <c r="G198">
        <v>165</v>
      </c>
      <c r="H198">
        <f t="shared" si="9"/>
        <v>27.548209366391184</v>
      </c>
      <c r="I198" t="str">
        <f t="shared" si="10"/>
        <v>Sobrepeso</v>
      </c>
      <c r="J198">
        <v>31</v>
      </c>
      <c r="K198">
        <v>101</v>
      </c>
      <c r="L198">
        <v>5.6</v>
      </c>
      <c r="M198">
        <v>0.72</v>
      </c>
      <c r="N198">
        <v>6.71</v>
      </c>
      <c r="O198">
        <v>3.97</v>
      </c>
      <c r="P198">
        <v>163</v>
      </c>
      <c r="Q198">
        <v>88</v>
      </c>
      <c r="R198">
        <v>44</v>
      </c>
      <c r="S198">
        <f t="shared" si="11"/>
        <v>101.4</v>
      </c>
    </row>
    <row r="199" spans="1:19" x14ac:dyDescent="0.2">
      <c r="A199">
        <v>198</v>
      </c>
      <c r="B199">
        <v>1</v>
      </c>
      <c r="C199">
        <v>53</v>
      </c>
      <c r="D199">
        <v>2</v>
      </c>
      <c r="E199" t="str">
        <f>LOOKUP(D199,DM!$A$1:$B$4,DM!$B$1:$B$4)</f>
        <v>Diabetes mellitus 2</v>
      </c>
      <c r="F199">
        <v>53</v>
      </c>
      <c r="G199">
        <v>165</v>
      </c>
      <c r="H199">
        <f t="shared" si="9"/>
        <v>19.467401285583104</v>
      </c>
      <c r="I199" t="str">
        <f t="shared" si="10"/>
        <v>Pesos Ideal</v>
      </c>
      <c r="J199">
        <v>22</v>
      </c>
      <c r="K199">
        <v>105</v>
      </c>
      <c r="L199">
        <v>5</v>
      </c>
      <c r="M199">
        <v>0.61</v>
      </c>
      <c r="N199">
        <v>7.1</v>
      </c>
      <c r="O199">
        <v>4.0599999999999996</v>
      </c>
      <c r="P199">
        <v>105</v>
      </c>
      <c r="Q199">
        <v>45</v>
      </c>
      <c r="R199">
        <v>48</v>
      </c>
      <c r="S199">
        <f t="shared" si="11"/>
        <v>48</v>
      </c>
    </row>
    <row r="200" spans="1:19" x14ac:dyDescent="0.2">
      <c r="A200">
        <v>199</v>
      </c>
      <c r="B200">
        <v>1</v>
      </c>
      <c r="C200">
        <v>36</v>
      </c>
      <c r="D200">
        <v>2</v>
      </c>
      <c r="E200" t="str">
        <f>LOOKUP(D200,DM!$A$1:$B$4,DM!$B$1:$B$4)</f>
        <v>Diabetes mellitus 2</v>
      </c>
      <c r="F200">
        <v>74</v>
      </c>
      <c r="G200">
        <v>168</v>
      </c>
      <c r="H200">
        <f t="shared" si="9"/>
        <v>26.218820861678005</v>
      </c>
      <c r="I200" t="str">
        <f t="shared" si="10"/>
        <v>Sobrepeso</v>
      </c>
      <c r="J200">
        <v>25</v>
      </c>
      <c r="K200">
        <v>105</v>
      </c>
      <c r="L200">
        <v>5.6</v>
      </c>
      <c r="M200">
        <v>0.62</v>
      </c>
      <c r="N200">
        <v>7.19</v>
      </c>
      <c r="O200">
        <v>4</v>
      </c>
      <c r="P200">
        <v>217</v>
      </c>
      <c r="Q200">
        <v>150</v>
      </c>
      <c r="R200">
        <v>45</v>
      </c>
      <c r="S200">
        <f t="shared" si="11"/>
        <v>142</v>
      </c>
    </row>
    <row r="201" spans="1:19" x14ac:dyDescent="0.2">
      <c r="A201">
        <v>200</v>
      </c>
      <c r="B201">
        <v>2</v>
      </c>
      <c r="C201">
        <v>37</v>
      </c>
      <c r="D201">
        <v>2</v>
      </c>
      <c r="E201" t="str">
        <f>LOOKUP(D201,DM!$A$1:$B$4,DM!$B$1:$B$4)</f>
        <v>Diabetes mellitus 2</v>
      </c>
      <c r="F201">
        <v>68</v>
      </c>
      <c r="G201">
        <v>163</v>
      </c>
      <c r="H201">
        <f t="shared" si="9"/>
        <v>25.59373706198954</v>
      </c>
      <c r="I201" t="str">
        <f t="shared" si="10"/>
        <v>Sobrepeso</v>
      </c>
      <c r="J201">
        <v>21</v>
      </c>
      <c r="K201">
        <v>83</v>
      </c>
      <c r="L201">
        <v>5.6</v>
      </c>
      <c r="M201">
        <v>0.56999999999999995</v>
      </c>
      <c r="N201">
        <v>6.55</v>
      </c>
      <c r="O201">
        <v>4.07</v>
      </c>
      <c r="P201">
        <v>152</v>
      </c>
      <c r="Q201">
        <v>147</v>
      </c>
      <c r="R201">
        <v>39</v>
      </c>
      <c r="S201">
        <f t="shared" si="11"/>
        <v>83.6</v>
      </c>
    </row>
    <row r="202" spans="1:19" x14ac:dyDescent="0.2">
      <c r="A202">
        <v>201</v>
      </c>
      <c r="B202">
        <v>2</v>
      </c>
      <c r="C202">
        <v>42</v>
      </c>
      <c r="D202">
        <v>2</v>
      </c>
      <c r="E202" t="str">
        <f>LOOKUP(D202,DM!$A$1:$B$4,DM!$B$1:$B$4)</f>
        <v>Diabetes mellitus 2</v>
      </c>
      <c r="F202">
        <v>68</v>
      </c>
      <c r="G202">
        <v>159</v>
      </c>
      <c r="H202">
        <f t="shared" si="9"/>
        <v>26.897670187097027</v>
      </c>
      <c r="I202" t="str">
        <f t="shared" si="10"/>
        <v>Sobrepeso</v>
      </c>
      <c r="J202">
        <v>21</v>
      </c>
      <c r="K202">
        <v>71</v>
      </c>
      <c r="L202">
        <v>5.0999999999999996</v>
      </c>
      <c r="M202">
        <v>0.62</v>
      </c>
      <c r="N202">
        <v>6.93</v>
      </c>
      <c r="O202">
        <v>3.93</v>
      </c>
      <c r="P202">
        <v>174</v>
      </c>
      <c r="Q202">
        <v>180</v>
      </c>
      <c r="R202">
        <v>49</v>
      </c>
      <c r="S202">
        <f t="shared" si="11"/>
        <v>89</v>
      </c>
    </row>
    <row r="203" spans="1:19" x14ac:dyDescent="0.2">
      <c r="A203">
        <v>202</v>
      </c>
      <c r="B203">
        <v>2</v>
      </c>
      <c r="C203">
        <v>45</v>
      </c>
      <c r="D203">
        <v>2</v>
      </c>
      <c r="E203" t="str">
        <f>LOOKUP(D203,DM!$A$1:$B$4,DM!$B$1:$B$4)</f>
        <v>Diabetes mellitus 2</v>
      </c>
      <c r="F203">
        <v>68</v>
      </c>
      <c r="G203">
        <v>170</v>
      </c>
      <c r="H203">
        <f t="shared" si="9"/>
        <v>23.52941176470588</v>
      </c>
      <c r="I203" t="str">
        <f t="shared" si="10"/>
        <v>Pesos Ideal</v>
      </c>
      <c r="J203">
        <v>17</v>
      </c>
      <c r="K203">
        <v>82</v>
      </c>
      <c r="L203">
        <v>5.8</v>
      </c>
      <c r="M203">
        <v>0.47</v>
      </c>
      <c r="N203">
        <v>6.71</v>
      </c>
      <c r="O203">
        <v>3.9</v>
      </c>
      <c r="P203">
        <v>171</v>
      </c>
      <c r="Q203">
        <v>222</v>
      </c>
      <c r="R203">
        <v>38</v>
      </c>
      <c r="S203">
        <f t="shared" si="11"/>
        <v>88.6</v>
      </c>
    </row>
    <row r="204" spans="1:19" x14ac:dyDescent="0.2">
      <c r="A204">
        <v>203</v>
      </c>
      <c r="B204">
        <v>2</v>
      </c>
      <c r="C204">
        <v>55</v>
      </c>
      <c r="D204">
        <v>2</v>
      </c>
      <c r="E204" t="str">
        <f>LOOKUP(D204,DM!$A$1:$B$4,DM!$B$1:$B$4)</f>
        <v>Diabetes mellitus 2</v>
      </c>
      <c r="F204">
        <v>73</v>
      </c>
      <c r="G204">
        <v>160</v>
      </c>
      <c r="H204">
        <f t="shared" si="9"/>
        <v>28.515625</v>
      </c>
      <c r="I204" t="str">
        <f t="shared" si="10"/>
        <v>Sobrepeso</v>
      </c>
      <c r="J204">
        <v>28</v>
      </c>
      <c r="K204">
        <v>91</v>
      </c>
      <c r="L204">
        <v>5.2</v>
      </c>
      <c r="M204">
        <v>0.47</v>
      </c>
      <c r="N204">
        <v>7.45</v>
      </c>
      <c r="O204">
        <v>4.07</v>
      </c>
      <c r="P204">
        <v>175</v>
      </c>
      <c r="Q204">
        <v>157</v>
      </c>
      <c r="R204">
        <v>43</v>
      </c>
      <c r="S204">
        <f t="shared" si="11"/>
        <v>100.6</v>
      </c>
    </row>
    <row r="205" spans="1:19" x14ac:dyDescent="0.2">
      <c r="A205">
        <v>204</v>
      </c>
      <c r="B205">
        <v>2</v>
      </c>
      <c r="C205">
        <v>36</v>
      </c>
      <c r="D205">
        <v>2</v>
      </c>
      <c r="E205" t="str">
        <f>LOOKUP(D205,DM!$A$1:$B$4,DM!$B$1:$B$4)</f>
        <v>Diabetes mellitus 2</v>
      </c>
      <c r="F205">
        <v>59</v>
      </c>
      <c r="G205">
        <v>160</v>
      </c>
      <c r="H205">
        <f t="shared" si="9"/>
        <v>23.046875</v>
      </c>
      <c r="I205" t="str">
        <f t="shared" si="10"/>
        <v>Pesos Ideal</v>
      </c>
      <c r="J205">
        <v>31</v>
      </c>
      <c r="K205">
        <v>83</v>
      </c>
      <c r="L205">
        <v>5</v>
      </c>
      <c r="M205">
        <v>0.4</v>
      </c>
      <c r="N205">
        <v>6.7</v>
      </c>
      <c r="O205">
        <v>3.9</v>
      </c>
      <c r="P205">
        <v>163</v>
      </c>
      <c r="Q205">
        <v>126</v>
      </c>
      <c r="R205">
        <v>44</v>
      </c>
      <c r="S205">
        <f t="shared" si="11"/>
        <v>93.8</v>
      </c>
    </row>
    <row r="206" spans="1:19" x14ac:dyDescent="0.2">
      <c r="A206">
        <v>205</v>
      </c>
      <c r="B206">
        <v>2</v>
      </c>
      <c r="C206">
        <v>48</v>
      </c>
      <c r="D206">
        <v>2</v>
      </c>
      <c r="E206" t="str">
        <f>LOOKUP(D206,DM!$A$1:$B$4,DM!$B$1:$B$4)</f>
        <v>Diabetes mellitus 2</v>
      </c>
      <c r="F206">
        <v>79</v>
      </c>
      <c r="G206">
        <v>169</v>
      </c>
      <c r="H206">
        <f t="shared" si="9"/>
        <v>27.66009593501628</v>
      </c>
      <c r="I206" t="str">
        <f t="shared" si="10"/>
        <v>Sobrepeso</v>
      </c>
      <c r="J206">
        <v>30</v>
      </c>
      <c r="K206">
        <v>97</v>
      </c>
      <c r="L206">
        <v>5.6</v>
      </c>
      <c r="M206">
        <v>0.48</v>
      </c>
      <c r="N206">
        <v>7.04</v>
      </c>
      <c r="O206">
        <v>4.08</v>
      </c>
      <c r="P206">
        <v>164</v>
      </c>
      <c r="Q206">
        <v>142</v>
      </c>
      <c r="R206">
        <v>40</v>
      </c>
      <c r="S206">
        <f t="shared" si="11"/>
        <v>95.6</v>
      </c>
    </row>
    <row r="207" spans="1:19" x14ac:dyDescent="0.2">
      <c r="A207">
        <v>206</v>
      </c>
      <c r="B207">
        <v>2</v>
      </c>
      <c r="C207">
        <v>40</v>
      </c>
      <c r="D207">
        <v>2</v>
      </c>
      <c r="E207" t="str">
        <f>LOOKUP(D207,DM!$A$1:$B$4,DM!$B$1:$B$4)</f>
        <v>Diabetes mellitus 2</v>
      </c>
      <c r="F207">
        <v>59</v>
      </c>
      <c r="G207">
        <v>149</v>
      </c>
      <c r="H207">
        <f t="shared" si="9"/>
        <v>26.575379487410476</v>
      </c>
      <c r="I207" t="str">
        <f t="shared" si="10"/>
        <v>Sobrepeso</v>
      </c>
      <c r="J207">
        <v>23</v>
      </c>
      <c r="K207">
        <v>104</v>
      </c>
      <c r="L207">
        <v>5.3</v>
      </c>
      <c r="M207">
        <v>0.59</v>
      </c>
      <c r="N207">
        <v>6.31</v>
      </c>
      <c r="O207">
        <v>3.61</v>
      </c>
      <c r="P207">
        <v>159</v>
      </c>
      <c r="Q207">
        <v>127</v>
      </c>
      <c r="R207">
        <v>51</v>
      </c>
      <c r="S207">
        <f t="shared" si="11"/>
        <v>82.6</v>
      </c>
    </row>
    <row r="208" spans="1:19" x14ac:dyDescent="0.2">
      <c r="A208">
        <v>207</v>
      </c>
      <c r="B208">
        <v>2</v>
      </c>
      <c r="C208">
        <v>35</v>
      </c>
      <c r="D208">
        <v>2</v>
      </c>
      <c r="E208" t="str">
        <f>LOOKUP(D208,DM!$A$1:$B$4,DM!$B$1:$B$4)</f>
        <v>Diabetes mellitus 2</v>
      </c>
      <c r="F208">
        <v>70</v>
      </c>
      <c r="G208">
        <v>159</v>
      </c>
      <c r="H208">
        <f t="shared" si="9"/>
        <v>27.688778133776353</v>
      </c>
      <c r="I208" t="str">
        <f t="shared" si="10"/>
        <v>Sobrepeso</v>
      </c>
      <c r="J208">
        <v>17</v>
      </c>
      <c r="K208">
        <v>91</v>
      </c>
      <c r="L208">
        <v>5.3</v>
      </c>
      <c r="M208">
        <v>0.4</v>
      </c>
      <c r="N208">
        <v>7.36</v>
      </c>
      <c r="O208">
        <v>3.97</v>
      </c>
      <c r="P208">
        <v>160</v>
      </c>
      <c r="Q208">
        <v>52</v>
      </c>
      <c r="R208">
        <v>48</v>
      </c>
      <c r="S208">
        <f t="shared" si="11"/>
        <v>101.6</v>
      </c>
    </row>
    <row r="209" spans="1:19" x14ac:dyDescent="0.2">
      <c r="A209">
        <v>208</v>
      </c>
      <c r="B209">
        <v>2</v>
      </c>
      <c r="C209">
        <v>51</v>
      </c>
      <c r="D209">
        <v>2</v>
      </c>
      <c r="E209" t="str">
        <f>LOOKUP(D209,DM!$A$1:$B$4,DM!$B$1:$B$4)</f>
        <v>Diabetes mellitus 2</v>
      </c>
      <c r="F209">
        <v>75</v>
      </c>
      <c r="G209">
        <v>159</v>
      </c>
      <c r="H209">
        <f t="shared" si="9"/>
        <v>29.666548000474663</v>
      </c>
      <c r="I209" t="str">
        <f t="shared" si="10"/>
        <v>Sobrepeso</v>
      </c>
      <c r="J209">
        <v>22</v>
      </c>
      <c r="K209">
        <v>106</v>
      </c>
      <c r="L209">
        <v>5.8</v>
      </c>
      <c r="M209">
        <v>0.55000000000000004</v>
      </c>
      <c r="N209">
        <v>6.87</v>
      </c>
      <c r="O209">
        <v>3.77</v>
      </c>
      <c r="P209">
        <v>243</v>
      </c>
      <c r="Q209">
        <v>551</v>
      </c>
      <c r="R209">
        <v>38</v>
      </c>
      <c r="S209">
        <f t="shared" si="11"/>
        <v>94.8</v>
      </c>
    </row>
    <row r="210" spans="1:19" x14ac:dyDescent="0.2">
      <c r="A210">
        <v>209</v>
      </c>
      <c r="B210">
        <v>2</v>
      </c>
      <c r="C210">
        <v>50</v>
      </c>
      <c r="D210">
        <v>22</v>
      </c>
      <c r="E210" t="str">
        <f>LOOKUP(D210,DM!$A$1:$B$4,DM!$B$1:$B$4)</f>
        <v>Diabetes mellitus gestacional</v>
      </c>
      <c r="F210">
        <v>73</v>
      </c>
      <c r="G210">
        <v>162</v>
      </c>
      <c r="H210">
        <f t="shared" si="9"/>
        <v>27.815881725346745</v>
      </c>
      <c r="I210" t="str">
        <f t="shared" si="10"/>
        <v>Sobrepeso</v>
      </c>
      <c r="J210">
        <v>24</v>
      </c>
      <c r="K210">
        <v>125</v>
      </c>
      <c r="L210">
        <v>5.2</v>
      </c>
      <c r="M210">
        <v>0.53</v>
      </c>
      <c r="N210">
        <v>7.17</v>
      </c>
      <c r="O210">
        <v>3.68</v>
      </c>
      <c r="P210">
        <v>245</v>
      </c>
      <c r="Q210">
        <v>104</v>
      </c>
      <c r="R210">
        <v>66</v>
      </c>
      <c r="S210">
        <f t="shared" si="11"/>
        <v>158.19999999999999</v>
      </c>
    </row>
    <row r="211" spans="1:19" x14ac:dyDescent="0.2">
      <c r="A211">
        <v>210</v>
      </c>
      <c r="B211">
        <v>2</v>
      </c>
      <c r="C211">
        <v>36</v>
      </c>
      <c r="D211">
        <v>2</v>
      </c>
      <c r="E211" t="str">
        <f>LOOKUP(D211,DM!$A$1:$B$4,DM!$B$1:$B$4)</f>
        <v>Diabetes mellitus 2</v>
      </c>
      <c r="F211">
        <v>67</v>
      </c>
      <c r="G211">
        <v>157</v>
      </c>
      <c r="H211">
        <f t="shared" si="9"/>
        <v>27.181630086413239</v>
      </c>
      <c r="I211" t="str">
        <f t="shared" si="10"/>
        <v>Sobrepeso</v>
      </c>
      <c r="J211">
        <v>16</v>
      </c>
      <c r="K211">
        <v>105</v>
      </c>
      <c r="L211">
        <v>5.2</v>
      </c>
      <c r="M211">
        <v>0.51</v>
      </c>
      <c r="N211">
        <v>6.61</v>
      </c>
      <c r="O211">
        <v>3.7</v>
      </c>
      <c r="P211">
        <v>212</v>
      </c>
      <c r="Q211">
        <v>180</v>
      </c>
      <c r="R211">
        <v>55</v>
      </c>
      <c r="S211">
        <f t="shared" si="11"/>
        <v>121</v>
      </c>
    </row>
    <row r="212" spans="1:19" x14ac:dyDescent="0.2">
      <c r="A212">
        <v>211</v>
      </c>
      <c r="B212">
        <v>2</v>
      </c>
      <c r="C212">
        <v>37</v>
      </c>
      <c r="D212">
        <v>2</v>
      </c>
      <c r="E212" t="str">
        <f>LOOKUP(D212,DM!$A$1:$B$4,DM!$B$1:$B$4)</f>
        <v>Diabetes mellitus 2</v>
      </c>
      <c r="F212">
        <v>82</v>
      </c>
      <c r="G212">
        <v>161</v>
      </c>
      <c r="H212">
        <f t="shared" si="9"/>
        <v>31.634581999151262</v>
      </c>
      <c r="I212" t="str">
        <f t="shared" si="10"/>
        <v>Obesidade Grau I</v>
      </c>
      <c r="J212">
        <v>22</v>
      </c>
      <c r="K212">
        <v>132</v>
      </c>
      <c r="L212">
        <v>5.5</v>
      </c>
      <c r="M212">
        <v>0.55000000000000004</v>
      </c>
      <c r="N212">
        <v>7.48</v>
      </c>
      <c r="O212">
        <v>4.01</v>
      </c>
      <c r="P212">
        <v>164</v>
      </c>
      <c r="Q212">
        <v>97</v>
      </c>
      <c r="R212">
        <v>50</v>
      </c>
      <c r="S212">
        <f t="shared" si="11"/>
        <v>94.6</v>
      </c>
    </row>
    <row r="213" spans="1:19" x14ac:dyDescent="0.2">
      <c r="A213">
        <v>212</v>
      </c>
      <c r="B213">
        <v>2</v>
      </c>
      <c r="C213">
        <v>44</v>
      </c>
      <c r="D213">
        <v>2</v>
      </c>
      <c r="E213" t="str">
        <f>LOOKUP(D213,DM!$A$1:$B$4,DM!$B$1:$B$4)</f>
        <v>Diabetes mellitus 2</v>
      </c>
      <c r="F213">
        <v>80</v>
      </c>
      <c r="G213">
        <v>165</v>
      </c>
      <c r="H213">
        <f t="shared" si="9"/>
        <v>29.38475665748393</v>
      </c>
      <c r="I213" t="str">
        <f t="shared" si="10"/>
        <v>Sobrepeso</v>
      </c>
      <c r="J213">
        <v>27</v>
      </c>
      <c r="K213">
        <v>84</v>
      </c>
      <c r="L213">
        <v>6</v>
      </c>
      <c r="M213">
        <v>0.48</v>
      </c>
      <c r="N213">
        <v>7.06</v>
      </c>
      <c r="O213">
        <v>3.8</v>
      </c>
      <c r="P213">
        <v>182</v>
      </c>
      <c r="Q213">
        <v>98</v>
      </c>
      <c r="R213">
        <v>63</v>
      </c>
      <c r="S213">
        <f t="shared" si="11"/>
        <v>99.4</v>
      </c>
    </row>
    <row r="214" spans="1:19" x14ac:dyDescent="0.2">
      <c r="A214">
        <v>213</v>
      </c>
      <c r="B214">
        <v>2</v>
      </c>
      <c r="C214">
        <v>49</v>
      </c>
      <c r="D214">
        <v>2</v>
      </c>
      <c r="E214" t="str">
        <f>LOOKUP(D214,DM!$A$1:$B$4,DM!$B$1:$B$4)</f>
        <v>Diabetes mellitus 2</v>
      </c>
      <c r="F214">
        <v>64</v>
      </c>
      <c r="G214">
        <v>151</v>
      </c>
      <c r="H214">
        <f t="shared" si="9"/>
        <v>28.068944344546292</v>
      </c>
      <c r="I214" t="str">
        <f t="shared" si="10"/>
        <v>Sobrepeso</v>
      </c>
      <c r="J214">
        <v>20</v>
      </c>
      <c r="K214">
        <v>91</v>
      </c>
      <c r="L214">
        <v>5.4</v>
      </c>
      <c r="M214">
        <v>0.61</v>
      </c>
      <c r="N214">
        <v>6.01</v>
      </c>
      <c r="O214">
        <v>3.51</v>
      </c>
      <c r="P214">
        <v>185</v>
      </c>
      <c r="Q214">
        <v>85</v>
      </c>
      <c r="R214">
        <v>62</v>
      </c>
      <c r="S214">
        <f t="shared" si="11"/>
        <v>106</v>
      </c>
    </row>
    <row r="215" spans="1:19" x14ac:dyDescent="0.2">
      <c r="A215">
        <v>214</v>
      </c>
      <c r="B215">
        <v>2</v>
      </c>
      <c r="C215">
        <v>48</v>
      </c>
      <c r="D215">
        <v>2</v>
      </c>
      <c r="E215" t="str">
        <f>LOOKUP(D215,DM!$A$1:$B$4,DM!$B$1:$B$4)</f>
        <v>Diabetes mellitus 2</v>
      </c>
      <c r="F215">
        <v>54</v>
      </c>
      <c r="G215">
        <v>165</v>
      </c>
      <c r="H215">
        <f t="shared" si="9"/>
        <v>19.834710743801651</v>
      </c>
      <c r="I215" t="str">
        <f t="shared" si="10"/>
        <v>Pesos Ideal</v>
      </c>
      <c r="J215">
        <v>28</v>
      </c>
      <c r="K215">
        <v>88</v>
      </c>
      <c r="L215">
        <v>5.5</v>
      </c>
      <c r="M215">
        <v>0.69</v>
      </c>
      <c r="N215">
        <v>6.52</v>
      </c>
      <c r="O215">
        <v>3.91</v>
      </c>
      <c r="P215">
        <v>154</v>
      </c>
      <c r="Q215">
        <v>69</v>
      </c>
      <c r="R215">
        <v>59</v>
      </c>
      <c r="S215">
        <f t="shared" si="11"/>
        <v>81.2</v>
      </c>
    </row>
    <row r="216" spans="1:19" x14ac:dyDescent="0.2">
      <c r="A216">
        <v>215</v>
      </c>
      <c r="B216">
        <v>2</v>
      </c>
      <c r="C216">
        <v>52</v>
      </c>
      <c r="D216">
        <v>2</v>
      </c>
      <c r="E216" t="str">
        <f>LOOKUP(D216,DM!$A$1:$B$4,DM!$B$1:$B$4)</f>
        <v>Diabetes mellitus 2</v>
      </c>
      <c r="F216">
        <v>56</v>
      </c>
      <c r="G216">
        <v>162</v>
      </c>
      <c r="H216">
        <f t="shared" si="9"/>
        <v>21.338210638622161</v>
      </c>
      <c r="I216" t="str">
        <f t="shared" si="10"/>
        <v>Pesos Ideal</v>
      </c>
      <c r="J216">
        <v>27</v>
      </c>
      <c r="K216">
        <v>96</v>
      </c>
      <c r="L216">
        <v>6.5</v>
      </c>
      <c r="M216">
        <v>0.71</v>
      </c>
      <c r="N216">
        <v>6.56</v>
      </c>
      <c r="O216">
        <v>3.74</v>
      </c>
      <c r="P216">
        <v>190</v>
      </c>
      <c r="Q216">
        <v>87</v>
      </c>
      <c r="R216">
        <v>68</v>
      </c>
      <c r="S216">
        <f t="shared" si="11"/>
        <v>104.6</v>
      </c>
    </row>
    <row r="217" spans="1:19" x14ac:dyDescent="0.2">
      <c r="A217">
        <v>216</v>
      </c>
      <c r="B217">
        <v>2</v>
      </c>
      <c r="C217">
        <v>48</v>
      </c>
      <c r="D217">
        <v>2</v>
      </c>
      <c r="E217" t="str">
        <f>LOOKUP(D217,DM!$A$1:$B$4,DM!$B$1:$B$4)</f>
        <v>Diabetes mellitus 2</v>
      </c>
      <c r="F217">
        <v>56</v>
      </c>
      <c r="G217">
        <v>162</v>
      </c>
      <c r="H217">
        <f t="shared" si="9"/>
        <v>21.338210638622161</v>
      </c>
      <c r="I217" t="str">
        <f t="shared" si="10"/>
        <v>Pesos Ideal</v>
      </c>
      <c r="J217">
        <v>32</v>
      </c>
      <c r="K217">
        <v>98</v>
      </c>
      <c r="L217">
        <v>5.6</v>
      </c>
      <c r="M217">
        <v>0.43</v>
      </c>
      <c r="N217">
        <v>6.61</v>
      </c>
      <c r="O217">
        <v>3.86</v>
      </c>
      <c r="P217">
        <v>194</v>
      </c>
      <c r="Q217">
        <v>141</v>
      </c>
      <c r="R217">
        <v>53</v>
      </c>
      <c r="S217">
        <f t="shared" si="11"/>
        <v>112.8</v>
      </c>
    </row>
    <row r="218" spans="1:19" x14ac:dyDescent="0.2">
      <c r="A218">
        <v>217</v>
      </c>
      <c r="B218">
        <v>2</v>
      </c>
      <c r="C218">
        <v>41</v>
      </c>
      <c r="D218">
        <v>2</v>
      </c>
      <c r="E218" t="str">
        <f>LOOKUP(D218,DM!$A$1:$B$4,DM!$B$1:$B$4)</f>
        <v>Diabetes mellitus 2</v>
      </c>
      <c r="F218">
        <v>71</v>
      </c>
      <c r="G218">
        <v>168</v>
      </c>
      <c r="H218">
        <f t="shared" si="9"/>
        <v>25.155895691609977</v>
      </c>
      <c r="I218" t="str">
        <f t="shared" si="10"/>
        <v>Sobrepeso</v>
      </c>
      <c r="J218">
        <v>24</v>
      </c>
      <c r="K218">
        <v>111</v>
      </c>
      <c r="L218">
        <v>5.6</v>
      </c>
      <c r="M218">
        <v>0.59</v>
      </c>
      <c r="N218">
        <v>7.07</v>
      </c>
      <c r="O218">
        <v>3.94</v>
      </c>
      <c r="P218">
        <v>216</v>
      </c>
      <c r="Q218">
        <v>140</v>
      </c>
      <c r="R218">
        <v>47</v>
      </c>
      <c r="S218">
        <f t="shared" si="11"/>
        <v>141</v>
      </c>
    </row>
    <row r="219" spans="1:19" x14ac:dyDescent="0.2">
      <c r="A219">
        <v>218</v>
      </c>
      <c r="B219">
        <v>2</v>
      </c>
      <c r="C219">
        <v>45</v>
      </c>
      <c r="D219">
        <v>2</v>
      </c>
      <c r="E219" t="str">
        <f>LOOKUP(D219,DM!$A$1:$B$4,DM!$B$1:$B$4)</f>
        <v>Diabetes mellitus 2</v>
      </c>
      <c r="F219">
        <v>63</v>
      </c>
      <c r="G219">
        <v>159</v>
      </c>
      <c r="H219">
        <f t="shared" si="9"/>
        <v>24.919900320398717</v>
      </c>
      <c r="I219" t="str">
        <f t="shared" si="10"/>
        <v>Pesos Ideal</v>
      </c>
      <c r="J219">
        <v>19</v>
      </c>
      <c r="K219">
        <v>129</v>
      </c>
      <c r="L219">
        <v>4.5999999999999996</v>
      </c>
      <c r="M219">
        <v>0.45</v>
      </c>
      <c r="N219">
        <v>6.77</v>
      </c>
      <c r="O219">
        <v>4.16</v>
      </c>
      <c r="P219">
        <v>154</v>
      </c>
      <c r="Q219">
        <v>71</v>
      </c>
      <c r="R219">
        <v>65</v>
      </c>
      <c r="S219">
        <f t="shared" si="11"/>
        <v>74.8</v>
      </c>
    </row>
    <row r="220" spans="1:19" x14ac:dyDescent="0.2">
      <c r="A220">
        <v>219</v>
      </c>
      <c r="B220">
        <v>2</v>
      </c>
      <c r="C220">
        <v>42</v>
      </c>
      <c r="D220">
        <v>2</v>
      </c>
      <c r="E220" t="str">
        <f>LOOKUP(D220,DM!$A$1:$B$4,DM!$B$1:$B$4)</f>
        <v>Diabetes mellitus 2</v>
      </c>
      <c r="F220">
        <v>61</v>
      </c>
      <c r="G220">
        <v>159</v>
      </c>
      <c r="H220">
        <f t="shared" si="9"/>
        <v>24.128792373719392</v>
      </c>
      <c r="I220" t="str">
        <f t="shared" si="10"/>
        <v>Pesos Ideal</v>
      </c>
      <c r="J220">
        <v>18</v>
      </c>
      <c r="K220">
        <v>96</v>
      </c>
      <c r="L220">
        <v>5.3</v>
      </c>
      <c r="M220">
        <v>0.43</v>
      </c>
      <c r="N220">
        <v>6.79</v>
      </c>
      <c r="O220">
        <v>3.9</v>
      </c>
      <c r="P220">
        <v>179</v>
      </c>
      <c r="Q220">
        <v>88</v>
      </c>
      <c r="R220">
        <v>64</v>
      </c>
      <c r="S220">
        <f t="shared" si="11"/>
        <v>97.4</v>
      </c>
    </row>
    <row r="221" spans="1:19" x14ac:dyDescent="0.2">
      <c r="A221">
        <v>220</v>
      </c>
      <c r="B221">
        <v>2</v>
      </c>
      <c r="C221">
        <v>54</v>
      </c>
      <c r="D221">
        <v>2</v>
      </c>
      <c r="E221" t="str">
        <f>LOOKUP(D221,DM!$A$1:$B$4,DM!$B$1:$B$4)</f>
        <v>Diabetes mellitus 2</v>
      </c>
      <c r="F221">
        <v>83</v>
      </c>
      <c r="G221">
        <v>165</v>
      </c>
      <c r="H221">
        <f t="shared" si="9"/>
        <v>30.486685032139576</v>
      </c>
      <c r="I221" t="str">
        <f t="shared" si="10"/>
        <v>Obesidade Grau I</v>
      </c>
      <c r="J221">
        <v>21</v>
      </c>
      <c r="K221">
        <v>107</v>
      </c>
      <c r="L221">
        <v>5.6</v>
      </c>
      <c r="M221">
        <v>0.47</v>
      </c>
      <c r="N221">
        <v>6.88</v>
      </c>
      <c r="O221">
        <v>3.83</v>
      </c>
      <c r="P221">
        <v>219</v>
      </c>
      <c r="Q221">
        <v>140</v>
      </c>
      <c r="R221">
        <v>64</v>
      </c>
      <c r="S221">
        <f t="shared" si="11"/>
        <v>127</v>
      </c>
    </row>
    <row r="222" spans="1:19" x14ac:dyDescent="0.2">
      <c r="A222">
        <v>221</v>
      </c>
      <c r="B222">
        <v>2</v>
      </c>
      <c r="C222">
        <v>42</v>
      </c>
      <c r="D222">
        <v>2</v>
      </c>
      <c r="E222" t="str">
        <f>LOOKUP(D222,DM!$A$1:$B$4,DM!$B$1:$B$4)</f>
        <v>Diabetes mellitus 2</v>
      </c>
      <c r="F222">
        <v>81</v>
      </c>
      <c r="G222">
        <v>165</v>
      </c>
      <c r="H222">
        <f t="shared" si="9"/>
        <v>29.752066115702476</v>
      </c>
      <c r="I222" t="str">
        <f t="shared" si="10"/>
        <v>Sobrepeso</v>
      </c>
      <c r="J222">
        <v>21</v>
      </c>
      <c r="K222">
        <v>93</v>
      </c>
      <c r="L222">
        <v>5.5</v>
      </c>
      <c r="M222">
        <v>0.47</v>
      </c>
      <c r="N222">
        <v>6.64</v>
      </c>
      <c r="O222">
        <v>3.93</v>
      </c>
      <c r="P222">
        <v>160</v>
      </c>
      <c r="Q222">
        <v>74</v>
      </c>
      <c r="R222">
        <v>66</v>
      </c>
      <c r="S222">
        <f t="shared" si="11"/>
        <v>79.2</v>
      </c>
    </row>
    <row r="223" spans="1:19" x14ac:dyDescent="0.2">
      <c r="A223">
        <v>222</v>
      </c>
      <c r="B223">
        <v>2</v>
      </c>
      <c r="C223">
        <v>43</v>
      </c>
      <c r="D223">
        <v>2</v>
      </c>
      <c r="E223" t="str">
        <f>LOOKUP(D223,DM!$A$1:$B$4,DM!$B$1:$B$4)</f>
        <v>Diabetes mellitus 2</v>
      </c>
      <c r="F223">
        <v>64</v>
      </c>
      <c r="G223">
        <v>158</v>
      </c>
      <c r="H223">
        <f t="shared" si="9"/>
        <v>25.636917160711423</v>
      </c>
      <c r="I223" t="str">
        <f t="shared" si="10"/>
        <v>Sobrepeso</v>
      </c>
      <c r="J223">
        <v>27</v>
      </c>
      <c r="K223">
        <v>110</v>
      </c>
      <c r="L223">
        <v>5.7</v>
      </c>
      <c r="M223">
        <v>0.51</v>
      </c>
      <c r="N223">
        <v>6.62</v>
      </c>
      <c r="O223">
        <v>3.78</v>
      </c>
      <c r="P223">
        <v>174</v>
      </c>
      <c r="Q223">
        <v>149</v>
      </c>
      <c r="R223">
        <v>45</v>
      </c>
      <c r="S223">
        <f t="shared" si="11"/>
        <v>99.2</v>
      </c>
    </row>
    <row r="224" spans="1:19" x14ac:dyDescent="0.2">
      <c r="A224">
        <v>223</v>
      </c>
      <c r="B224">
        <v>1</v>
      </c>
      <c r="C224">
        <v>55</v>
      </c>
      <c r="D224">
        <v>2</v>
      </c>
      <c r="E224" t="str">
        <f>LOOKUP(D224,DM!$A$1:$B$4,DM!$B$1:$B$4)</f>
        <v>Diabetes mellitus 2</v>
      </c>
      <c r="F224">
        <v>64</v>
      </c>
      <c r="G224">
        <v>158</v>
      </c>
      <c r="H224">
        <f t="shared" si="9"/>
        <v>25.636917160711423</v>
      </c>
      <c r="I224" t="str">
        <f t="shared" si="10"/>
        <v>Sobrepeso</v>
      </c>
      <c r="J224">
        <v>19</v>
      </c>
      <c r="K224">
        <v>135</v>
      </c>
      <c r="L224">
        <v>5.4</v>
      </c>
      <c r="M224">
        <v>0.36</v>
      </c>
      <c r="N224">
        <v>6.23</v>
      </c>
      <c r="O224">
        <v>3.72</v>
      </c>
      <c r="P224">
        <v>169</v>
      </c>
      <c r="Q224">
        <v>197</v>
      </c>
      <c r="R224">
        <v>47</v>
      </c>
      <c r="S224">
        <f t="shared" si="11"/>
        <v>82.6</v>
      </c>
    </row>
    <row r="225" spans="1:19" x14ac:dyDescent="0.2">
      <c r="A225">
        <v>224</v>
      </c>
      <c r="B225">
        <v>1</v>
      </c>
      <c r="C225">
        <v>41</v>
      </c>
      <c r="D225">
        <v>2</v>
      </c>
      <c r="E225" t="str">
        <f>LOOKUP(D225,DM!$A$1:$B$4,DM!$B$1:$B$4)</f>
        <v>Diabetes mellitus 2</v>
      </c>
      <c r="F225">
        <v>114</v>
      </c>
      <c r="G225">
        <v>175</v>
      </c>
      <c r="H225">
        <f t="shared" si="9"/>
        <v>37.224489795918366</v>
      </c>
      <c r="I225" t="str">
        <f t="shared" si="10"/>
        <v>Obesidade Grau II</v>
      </c>
      <c r="J225">
        <v>27</v>
      </c>
      <c r="K225">
        <v>135</v>
      </c>
      <c r="L225">
        <v>5.9</v>
      </c>
      <c r="M225">
        <v>0.57999999999999996</v>
      </c>
      <c r="N225">
        <v>6.42</v>
      </c>
      <c r="O225">
        <v>3.96</v>
      </c>
      <c r="P225">
        <v>107</v>
      </c>
      <c r="Q225">
        <v>58</v>
      </c>
      <c r="R225">
        <v>48</v>
      </c>
      <c r="S225">
        <f t="shared" si="11"/>
        <v>47.4</v>
      </c>
    </row>
    <row r="226" spans="1:19" x14ac:dyDescent="0.2">
      <c r="A226">
        <v>225</v>
      </c>
      <c r="B226">
        <v>2</v>
      </c>
      <c r="C226">
        <v>40</v>
      </c>
      <c r="D226">
        <v>2</v>
      </c>
      <c r="E226" t="str">
        <f>LOOKUP(D226,DM!$A$1:$B$4,DM!$B$1:$B$4)</f>
        <v>Diabetes mellitus 2</v>
      </c>
      <c r="F226">
        <v>98</v>
      </c>
      <c r="G226">
        <v>179</v>
      </c>
      <c r="H226">
        <f t="shared" si="9"/>
        <v>30.585811928466647</v>
      </c>
      <c r="I226" t="str">
        <f t="shared" si="10"/>
        <v>Obesidade Grau I</v>
      </c>
      <c r="J226">
        <v>21</v>
      </c>
      <c r="K226">
        <v>88</v>
      </c>
      <c r="L226">
        <v>5.7</v>
      </c>
      <c r="M226">
        <v>0.5</v>
      </c>
      <c r="N226">
        <v>6.65</v>
      </c>
      <c r="O226">
        <v>3.71</v>
      </c>
      <c r="P226">
        <v>155</v>
      </c>
      <c r="Q226">
        <v>51</v>
      </c>
      <c r="R226">
        <v>78</v>
      </c>
      <c r="S226">
        <f t="shared" si="11"/>
        <v>66.8</v>
      </c>
    </row>
    <row r="227" spans="1:19" x14ac:dyDescent="0.2">
      <c r="A227">
        <v>226</v>
      </c>
      <c r="B227">
        <v>2</v>
      </c>
      <c r="C227">
        <v>51</v>
      </c>
      <c r="D227">
        <v>2</v>
      </c>
      <c r="E227" t="str">
        <f>LOOKUP(D227,DM!$A$1:$B$4,DM!$B$1:$B$4)</f>
        <v>Diabetes mellitus 2</v>
      </c>
      <c r="F227">
        <v>52</v>
      </c>
      <c r="G227">
        <v>156</v>
      </c>
      <c r="H227">
        <f t="shared" si="9"/>
        <v>21.367521367521366</v>
      </c>
      <c r="I227" t="str">
        <f t="shared" si="10"/>
        <v>Pesos Ideal</v>
      </c>
      <c r="J227">
        <v>25</v>
      </c>
      <c r="K227">
        <v>102</v>
      </c>
      <c r="L227">
        <v>5.8</v>
      </c>
      <c r="M227">
        <v>0.24</v>
      </c>
      <c r="N227">
        <v>5.38</v>
      </c>
      <c r="O227">
        <v>3.62</v>
      </c>
      <c r="P227">
        <v>152</v>
      </c>
      <c r="Q227">
        <v>54</v>
      </c>
      <c r="R227">
        <v>55</v>
      </c>
      <c r="S227">
        <f t="shared" si="11"/>
        <v>86.2</v>
      </c>
    </row>
    <row r="228" spans="1:19" x14ac:dyDescent="0.2">
      <c r="A228">
        <v>227</v>
      </c>
      <c r="B228">
        <v>1</v>
      </c>
      <c r="C228">
        <v>51</v>
      </c>
      <c r="D228">
        <v>2</v>
      </c>
      <c r="E228" t="str">
        <f>LOOKUP(D228,DM!$A$1:$B$4,DM!$B$1:$B$4)</f>
        <v>Diabetes mellitus 2</v>
      </c>
      <c r="F228">
        <v>75</v>
      </c>
      <c r="G228">
        <v>180</v>
      </c>
      <c r="H228">
        <f t="shared" si="9"/>
        <v>23.148148148148145</v>
      </c>
      <c r="I228" t="str">
        <f t="shared" si="10"/>
        <v>Pesos Ideal</v>
      </c>
      <c r="J228">
        <v>24</v>
      </c>
      <c r="K228">
        <v>105</v>
      </c>
      <c r="L228">
        <v>5.0999999999999996</v>
      </c>
      <c r="M228">
        <v>0.83</v>
      </c>
      <c r="N228">
        <v>7.78</v>
      </c>
      <c r="O228">
        <v>4.07</v>
      </c>
      <c r="P228">
        <v>241</v>
      </c>
      <c r="Q228">
        <v>166</v>
      </c>
      <c r="R228">
        <v>85</v>
      </c>
      <c r="S228">
        <f t="shared" si="11"/>
        <v>122.8</v>
      </c>
    </row>
    <row r="229" spans="1:19" x14ac:dyDescent="0.2">
      <c r="A229">
        <v>228</v>
      </c>
      <c r="B229">
        <v>2</v>
      </c>
      <c r="C229">
        <v>46</v>
      </c>
      <c r="D229">
        <v>2</v>
      </c>
      <c r="E229" t="str">
        <f>LOOKUP(D229,DM!$A$1:$B$4,DM!$B$1:$B$4)</f>
        <v>Diabetes mellitus 2</v>
      </c>
      <c r="F229">
        <v>78</v>
      </c>
      <c r="G229">
        <v>156</v>
      </c>
      <c r="H229">
        <f t="shared" si="9"/>
        <v>32.051282051282051</v>
      </c>
      <c r="I229" t="str">
        <f t="shared" si="10"/>
        <v>Obesidade Grau I</v>
      </c>
      <c r="J229">
        <v>26</v>
      </c>
      <c r="K229">
        <v>97</v>
      </c>
      <c r="L229">
        <v>4.7</v>
      </c>
      <c r="M229">
        <v>0.5</v>
      </c>
      <c r="N229">
        <v>7.26</v>
      </c>
      <c r="O229">
        <v>3.95</v>
      </c>
      <c r="P229">
        <v>173</v>
      </c>
      <c r="Q229">
        <v>91</v>
      </c>
      <c r="R229">
        <v>63</v>
      </c>
      <c r="S229">
        <f t="shared" si="11"/>
        <v>91.8</v>
      </c>
    </row>
    <row r="230" spans="1:19" x14ac:dyDescent="0.2">
      <c r="A230">
        <v>229</v>
      </c>
      <c r="B230">
        <v>1</v>
      </c>
      <c r="C230">
        <v>40</v>
      </c>
      <c r="D230">
        <v>2</v>
      </c>
      <c r="E230" t="str">
        <f>LOOKUP(D230,DM!$A$1:$B$4,DM!$B$1:$B$4)</f>
        <v>Diabetes mellitus 2</v>
      </c>
      <c r="F230">
        <v>70</v>
      </c>
      <c r="G230">
        <v>180</v>
      </c>
      <c r="H230">
        <f t="shared" si="9"/>
        <v>21.604938271604937</v>
      </c>
      <c r="I230" t="str">
        <f t="shared" si="10"/>
        <v>Pesos Ideal</v>
      </c>
      <c r="J230">
        <v>41</v>
      </c>
      <c r="K230">
        <v>91</v>
      </c>
      <c r="L230">
        <v>5.4</v>
      </c>
      <c r="M230">
        <v>0.93</v>
      </c>
      <c r="N230">
        <v>6.65</v>
      </c>
      <c r="O230">
        <v>4</v>
      </c>
      <c r="P230">
        <v>135</v>
      </c>
      <c r="Q230">
        <v>71</v>
      </c>
      <c r="R230">
        <v>61</v>
      </c>
      <c r="S230">
        <f t="shared" si="11"/>
        <v>59.8</v>
      </c>
    </row>
    <row r="231" spans="1:19" x14ac:dyDescent="0.2">
      <c r="A231">
        <v>230</v>
      </c>
      <c r="B231">
        <v>1</v>
      </c>
      <c r="C231">
        <v>51</v>
      </c>
      <c r="D231">
        <v>2</v>
      </c>
      <c r="E231" t="str">
        <f>LOOKUP(D231,DM!$A$1:$B$4,DM!$B$1:$B$4)</f>
        <v>Diabetes mellitus 2</v>
      </c>
      <c r="F231">
        <v>91</v>
      </c>
      <c r="G231">
        <v>172</v>
      </c>
      <c r="H231">
        <f t="shared" si="9"/>
        <v>30.759870200108171</v>
      </c>
      <c r="I231" t="str">
        <f t="shared" si="10"/>
        <v>Obesidade Grau I</v>
      </c>
      <c r="J231">
        <v>48</v>
      </c>
      <c r="K231">
        <v>122</v>
      </c>
      <c r="L231">
        <v>5.4</v>
      </c>
      <c r="M231">
        <v>0.94</v>
      </c>
      <c r="N231">
        <v>7.55</v>
      </c>
      <c r="O231">
        <v>4.09</v>
      </c>
      <c r="P231">
        <v>165</v>
      </c>
      <c r="Q231">
        <v>102</v>
      </c>
      <c r="R231">
        <v>57</v>
      </c>
      <c r="S231">
        <f t="shared" si="11"/>
        <v>87.6</v>
      </c>
    </row>
    <row r="232" spans="1:19" x14ac:dyDescent="0.2">
      <c r="A232">
        <v>231</v>
      </c>
      <c r="B232">
        <v>2</v>
      </c>
      <c r="C232">
        <v>51</v>
      </c>
      <c r="D232">
        <v>2</v>
      </c>
      <c r="E232" t="str">
        <f>LOOKUP(D232,DM!$A$1:$B$4,DM!$B$1:$B$4)</f>
        <v>Diabetes mellitus 2</v>
      </c>
      <c r="F232">
        <v>62</v>
      </c>
      <c r="G232">
        <v>156</v>
      </c>
      <c r="H232">
        <f t="shared" si="9"/>
        <v>25.476660092044707</v>
      </c>
      <c r="I232" t="str">
        <f t="shared" si="10"/>
        <v>Sobrepeso</v>
      </c>
      <c r="J232">
        <v>27</v>
      </c>
      <c r="K232">
        <v>107</v>
      </c>
      <c r="L232">
        <v>5.6</v>
      </c>
      <c r="M232">
        <v>0.42</v>
      </c>
      <c r="N232">
        <v>6.4</v>
      </c>
      <c r="O232">
        <v>3.65</v>
      </c>
      <c r="P232">
        <v>166</v>
      </c>
      <c r="Q232">
        <v>184</v>
      </c>
      <c r="R232">
        <v>60</v>
      </c>
      <c r="S232">
        <f t="shared" si="11"/>
        <v>69.2</v>
      </c>
    </row>
    <row r="233" spans="1:19" x14ac:dyDescent="0.2">
      <c r="A233">
        <v>232</v>
      </c>
      <c r="B233">
        <v>2</v>
      </c>
      <c r="C233">
        <v>46</v>
      </c>
      <c r="D233">
        <v>2</v>
      </c>
      <c r="E233" t="str">
        <f>LOOKUP(D233,DM!$A$1:$B$4,DM!$B$1:$B$4)</f>
        <v>Diabetes mellitus 2</v>
      </c>
      <c r="F233">
        <v>87</v>
      </c>
      <c r="G233">
        <v>173</v>
      </c>
      <c r="H233">
        <f t="shared" si="9"/>
        <v>29.068796150890439</v>
      </c>
      <c r="I233" t="str">
        <f t="shared" si="10"/>
        <v>Sobrepeso</v>
      </c>
      <c r="J233">
        <v>20</v>
      </c>
      <c r="K233">
        <v>118</v>
      </c>
      <c r="L233">
        <v>5.6</v>
      </c>
      <c r="M233">
        <v>0.46</v>
      </c>
      <c r="N233">
        <v>6.81</v>
      </c>
      <c r="O233">
        <v>3.6</v>
      </c>
      <c r="P233">
        <v>261</v>
      </c>
      <c r="Q233">
        <v>104</v>
      </c>
      <c r="R233">
        <v>111</v>
      </c>
      <c r="S233">
        <f t="shared" si="11"/>
        <v>129.19999999999999</v>
      </c>
    </row>
    <row r="234" spans="1:19" x14ac:dyDescent="0.2">
      <c r="A234">
        <v>233</v>
      </c>
      <c r="B234">
        <v>2</v>
      </c>
      <c r="C234">
        <v>53</v>
      </c>
      <c r="D234">
        <v>2</v>
      </c>
      <c r="E234" t="str">
        <f>LOOKUP(D234,DM!$A$1:$B$4,DM!$B$1:$B$4)</f>
        <v>Diabetes mellitus 2</v>
      </c>
      <c r="F234">
        <v>61</v>
      </c>
      <c r="G234">
        <v>155</v>
      </c>
      <c r="H234">
        <f t="shared" si="9"/>
        <v>25.390218522372532</v>
      </c>
      <c r="I234" t="str">
        <f t="shared" si="10"/>
        <v>Sobrepeso</v>
      </c>
      <c r="J234">
        <v>29</v>
      </c>
      <c r="K234">
        <v>109</v>
      </c>
      <c r="L234">
        <v>5.4</v>
      </c>
      <c r="M234">
        <v>0.52</v>
      </c>
      <c r="N234">
        <v>6.74</v>
      </c>
      <c r="O234">
        <v>3.99</v>
      </c>
      <c r="P234">
        <v>202</v>
      </c>
      <c r="Q234">
        <v>93</v>
      </c>
      <c r="R234">
        <v>70</v>
      </c>
      <c r="S234">
        <f t="shared" si="11"/>
        <v>113.4</v>
      </c>
    </row>
    <row r="235" spans="1:19" x14ac:dyDescent="0.2">
      <c r="A235">
        <v>234</v>
      </c>
      <c r="B235">
        <v>2</v>
      </c>
      <c r="C235">
        <v>50</v>
      </c>
      <c r="D235">
        <v>2</v>
      </c>
      <c r="E235" t="str">
        <f>LOOKUP(D235,DM!$A$1:$B$4,DM!$B$1:$B$4)</f>
        <v>Diabetes mellitus 2</v>
      </c>
      <c r="F235">
        <v>69</v>
      </c>
      <c r="G235">
        <v>158</v>
      </c>
      <c r="H235">
        <f t="shared" si="9"/>
        <v>27.639801313892004</v>
      </c>
      <c r="I235" t="str">
        <f t="shared" si="10"/>
        <v>Sobrepeso</v>
      </c>
      <c r="J235">
        <v>18</v>
      </c>
      <c r="K235">
        <v>102</v>
      </c>
      <c r="L235">
        <v>5.0999999999999996</v>
      </c>
      <c r="M235">
        <v>0.46</v>
      </c>
      <c r="N235">
        <v>6.77</v>
      </c>
      <c r="O235">
        <v>3.95</v>
      </c>
      <c r="P235">
        <v>170</v>
      </c>
      <c r="Q235">
        <v>104</v>
      </c>
      <c r="R235">
        <v>61</v>
      </c>
      <c r="S235">
        <f t="shared" si="11"/>
        <v>88.2</v>
      </c>
    </row>
    <row r="236" spans="1:19" x14ac:dyDescent="0.2">
      <c r="A236">
        <v>235</v>
      </c>
      <c r="B236">
        <v>1</v>
      </c>
      <c r="C236">
        <v>57</v>
      </c>
      <c r="D236">
        <v>2</v>
      </c>
      <c r="E236" t="str">
        <f>LOOKUP(D236,DM!$A$1:$B$4,DM!$B$1:$B$4)</f>
        <v>Diabetes mellitus 2</v>
      </c>
      <c r="F236">
        <v>70</v>
      </c>
      <c r="G236">
        <v>170</v>
      </c>
      <c r="H236">
        <f t="shared" si="9"/>
        <v>24.221453287197232</v>
      </c>
      <c r="I236" t="str">
        <f t="shared" si="10"/>
        <v>Pesos Ideal</v>
      </c>
      <c r="J236">
        <v>17</v>
      </c>
      <c r="K236">
        <v>98</v>
      </c>
      <c r="L236">
        <v>5.0999999999999996</v>
      </c>
      <c r="M236">
        <v>0.65</v>
      </c>
      <c r="N236">
        <v>6.56</v>
      </c>
      <c r="O236">
        <v>3.75</v>
      </c>
      <c r="P236">
        <v>153</v>
      </c>
      <c r="Q236">
        <v>99</v>
      </c>
      <c r="R236">
        <v>45</v>
      </c>
      <c r="S236">
        <f t="shared" si="11"/>
        <v>88.2</v>
      </c>
    </row>
    <row r="237" spans="1:19" x14ac:dyDescent="0.2">
      <c r="A237">
        <v>236</v>
      </c>
      <c r="B237">
        <v>1</v>
      </c>
      <c r="C237">
        <v>51</v>
      </c>
      <c r="D237">
        <v>2</v>
      </c>
      <c r="E237" t="str">
        <f>LOOKUP(D237,DM!$A$1:$B$4,DM!$B$1:$B$4)</f>
        <v>Diabetes mellitus 2</v>
      </c>
      <c r="F237">
        <v>71</v>
      </c>
      <c r="G237">
        <v>170</v>
      </c>
      <c r="H237">
        <f t="shared" si="9"/>
        <v>24.567474048442907</v>
      </c>
      <c r="I237" t="str">
        <f t="shared" si="10"/>
        <v>Pesos Ideal</v>
      </c>
      <c r="J237">
        <v>23</v>
      </c>
      <c r="K237">
        <v>106</v>
      </c>
      <c r="L237">
        <v>5.3</v>
      </c>
      <c r="M237">
        <v>0.51</v>
      </c>
      <c r="N237">
        <v>6.87</v>
      </c>
      <c r="O237">
        <v>3.9</v>
      </c>
      <c r="P237">
        <v>208</v>
      </c>
      <c r="Q237">
        <v>193</v>
      </c>
      <c r="R237">
        <v>44</v>
      </c>
      <c r="S237">
        <f t="shared" si="11"/>
        <v>125.4</v>
      </c>
    </row>
    <row r="238" spans="1:19" x14ac:dyDescent="0.2">
      <c r="A238">
        <v>237</v>
      </c>
      <c r="B238">
        <v>2</v>
      </c>
      <c r="C238">
        <v>48</v>
      </c>
      <c r="D238">
        <v>2</v>
      </c>
      <c r="E238" t="str">
        <f>LOOKUP(D238,DM!$A$1:$B$4,DM!$B$1:$B$4)</f>
        <v>Diabetes mellitus 2</v>
      </c>
      <c r="F238">
        <v>75</v>
      </c>
      <c r="G238">
        <v>168</v>
      </c>
      <c r="H238">
        <f t="shared" si="9"/>
        <v>26.573129251700681</v>
      </c>
      <c r="I238" t="str">
        <f t="shared" si="10"/>
        <v>Sobrepeso</v>
      </c>
      <c r="J238">
        <v>16</v>
      </c>
      <c r="K238">
        <v>105</v>
      </c>
      <c r="L238">
        <v>5.4</v>
      </c>
      <c r="M238">
        <v>0.5</v>
      </c>
      <c r="N238">
        <v>7.58</v>
      </c>
      <c r="O238">
        <v>3.93</v>
      </c>
      <c r="P238">
        <v>209</v>
      </c>
      <c r="Q238">
        <v>389</v>
      </c>
      <c r="R238">
        <v>53</v>
      </c>
      <c r="S238">
        <f t="shared" si="11"/>
        <v>78.2</v>
      </c>
    </row>
    <row r="239" spans="1:19" x14ac:dyDescent="0.2">
      <c r="A239">
        <v>238</v>
      </c>
      <c r="B239">
        <v>2</v>
      </c>
      <c r="C239">
        <v>45</v>
      </c>
      <c r="D239">
        <v>2</v>
      </c>
      <c r="E239" t="str">
        <f>LOOKUP(D239,DM!$A$1:$B$4,DM!$B$1:$B$4)</f>
        <v>Diabetes mellitus 2</v>
      </c>
      <c r="F239">
        <v>74</v>
      </c>
      <c r="G239">
        <v>163</v>
      </c>
      <c r="H239">
        <f t="shared" si="9"/>
        <v>27.852007979223909</v>
      </c>
      <c r="I239" t="str">
        <f t="shared" si="10"/>
        <v>Sobrepeso</v>
      </c>
      <c r="J239">
        <v>18</v>
      </c>
      <c r="K239">
        <v>108</v>
      </c>
      <c r="L239">
        <v>5.9</v>
      </c>
      <c r="M239">
        <v>0.35</v>
      </c>
      <c r="N239">
        <v>6.11</v>
      </c>
      <c r="O239">
        <v>3.8</v>
      </c>
      <c r="P239">
        <v>200</v>
      </c>
      <c r="Q239">
        <v>277</v>
      </c>
      <c r="R239">
        <v>41</v>
      </c>
      <c r="S239">
        <f t="shared" si="11"/>
        <v>103.6</v>
      </c>
    </row>
    <row r="240" spans="1:19" x14ac:dyDescent="0.2">
      <c r="A240">
        <v>239</v>
      </c>
      <c r="B240">
        <v>2</v>
      </c>
      <c r="C240">
        <v>49</v>
      </c>
      <c r="D240">
        <v>2</v>
      </c>
      <c r="E240" t="str">
        <f>LOOKUP(D240,DM!$A$1:$B$4,DM!$B$1:$B$4)</f>
        <v>Diabetes mellitus 2</v>
      </c>
      <c r="F240">
        <v>54</v>
      </c>
      <c r="G240">
        <v>160</v>
      </c>
      <c r="H240">
        <f t="shared" si="9"/>
        <v>21.09375</v>
      </c>
      <c r="I240" t="str">
        <f t="shared" si="10"/>
        <v>Pesos Ideal</v>
      </c>
      <c r="J240">
        <v>13</v>
      </c>
      <c r="K240">
        <v>98</v>
      </c>
      <c r="L240">
        <v>5.4</v>
      </c>
      <c r="M240">
        <v>0.56000000000000005</v>
      </c>
      <c r="N240">
        <v>6.64</v>
      </c>
      <c r="O240">
        <v>4.03</v>
      </c>
      <c r="P240">
        <v>172</v>
      </c>
      <c r="Q240">
        <v>69</v>
      </c>
      <c r="R240">
        <v>66</v>
      </c>
      <c r="S240">
        <f t="shared" si="11"/>
        <v>92.2</v>
      </c>
    </row>
    <row r="241" spans="1:19" x14ac:dyDescent="0.2">
      <c r="A241">
        <v>240</v>
      </c>
      <c r="B241">
        <v>1</v>
      </c>
      <c r="C241">
        <v>51</v>
      </c>
      <c r="D241">
        <v>2</v>
      </c>
      <c r="E241" t="str">
        <f>LOOKUP(D241,DM!$A$1:$B$4,DM!$B$1:$B$4)</f>
        <v>Diabetes mellitus 2</v>
      </c>
      <c r="F241">
        <v>96</v>
      </c>
      <c r="G241">
        <v>163</v>
      </c>
      <c r="H241">
        <f t="shared" si="9"/>
        <v>36.132334675749938</v>
      </c>
      <c r="I241" t="str">
        <f t="shared" si="10"/>
        <v>Obesidade Grau II</v>
      </c>
      <c r="J241">
        <v>21</v>
      </c>
      <c r="K241">
        <v>111</v>
      </c>
      <c r="L241">
        <v>6</v>
      </c>
      <c r="M241">
        <v>0.62</v>
      </c>
      <c r="N241">
        <v>7.13</v>
      </c>
      <c r="O241">
        <v>3.93</v>
      </c>
      <c r="P241">
        <v>192</v>
      </c>
      <c r="Q241">
        <v>238</v>
      </c>
      <c r="R241">
        <v>44</v>
      </c>
      <c r="S241">
        <f t="shared" si="11"/>
        <v>100.4</v>
      </c>
    </row>
    <row r="242" spans="1:19" x14ac:dyDescent="0.2">
      <c r="A242">
        <v>241</v>
      </c>
      <c r="B242">
        <v>2</v>
      </c>
      <c r="C242">
        <v>53</v>
      </c>
      <c r="D242">
        <v>2</v>
      </c>
      <c r="E242" t="str">
        <f>LOOKUP(D242,DM!$A$1:$B$4,DM!$B$1:$B$4)</f>
        <v>Diabetes mellitus 2</v>
      </c>
      <c r="F242">
        <v>64</v>
      </c>
      <c r="G242">
        <v>138</v>
      </c>
      <c r="H242">
        <f t="shared" si="9"/>
        <v>33.606385213190507</v>
      </c>
      <c r="I242" t="str">
        <f t="shared" si="10"/>
        <v>Obesidade Grau I</v>
      </c>
      <c r="J242">
        <v>22</v>
      </c>
      <c r="K242">
        <v>131</v>
      </c>
      <c r="L242">
        <v>5.4</v>
      </c>
      <c r="M242">
        <v>0.43</v>
      </c>
      <c r="N242">
        <v>6.46</v>
      </c>
      <c r="O242">
        <v>3.88</v>
      </c>
      <c r="P242">
        <v>194</v>
      </c>
      <c r="Q242">
        <v>197</v>
      </c>
      <c r="R242">
        <v>53</v>
      </c>
      <c r="S242">
        <f t="shared" si="11"/>
        <v>101.6</v>
      </c>
    </row>
    <row r="243" spans="1:19" x14ac:dyDescent="0.2">
      <c r="A243">
        <v>242</v>
      </c>
      <c r="B243">
        <v>2</v>
      </c>
      <c r="C243">
        <v>50</v>
      </c>
      <c r="D243">
        <v>2</v>
      </c>
      <c r="E243" t="str">
        <f>LOOKUP(D243,DM!$A$1:$B$4,DM!$B$1:$B$4)</f>
        <v>Diabetes mellitus 2</v>
      </c>
      <c r="F243">
        <v>83</v>
      </c>
      <c r="G243">
        <v>163</v>
      </c>
      <c r="H243">
        <f t="shared" si="9"/>
        <v>31.239414355075468</v>
      </c>
      <c r="I243" t="str">
        <f t="shared" si="10"/>
        <v>Obesidade Grau I</v>
      </c>
      <c r="J243">
        <v>22</v>
      </c>
      <c r="K243">
        <v>124</v>
      </c>
      <c r="L243">
        <v>5.6</v>
      </c>
      <c r="M243">
        <v>0.5</v>
      </c>
      <c r="N243">
        <v>7.34</v>
      </c>
      <c r="O243">
        <v>3.9</v>
      </c>
      <c r="P243">
        <v>225</v>
      </c>
      <c r="Q243">
        <v>233</v>
      </c>
      <c r="R243">
        <v>60</v>
      </c>
      <c r="S243">
        <f t="shared" si="11"/>
        <v>118.4</v>
      </c>
    </row>
    <row r="244" spans="1:19" x14ac:dyDescent="0.2">
      <c r="A244">
        <v>243</v>
      </c>
      <c r="B244">
        <v>2</v>
      </c>
      <c r="C244">
        <v>42</v>
      </c>
      <c r="D244">
        <v>2</v>
      </c>
      <c r="E244" t="str">
        <f>LOOKUP(D244,DM!$A$1:$B$4,DM!$B$1:$B$4)</f>
        <v>Diabetes mellitus 2</v>
      </c>
      <c r="F244">
        <v>66</v>
      </c>
      <c r="G244">
        <v>158</v>
      </c>
      <c r="H244">
        <f t="shared" si="9"/>
        <v>26.438070821983658</v>
      </c>
      <c r="I244" t="str">
        <f t="shared" si="10"/>
        <v>Sobrepeso</v>
      </c>
      <c r="J244">
        <v>14</v>
      </c>
      <c r="K244">
        <v>111</v>
      </c>
      <c r="L244">
        <v>5.5</v>
      </c>
      <c r="M244">
        <v>0.48</v>
      </c>
      <c r="N244">
        <v>8.11</v>
      </c>
      <c r="O244">
        <v>4.16</v>
      </c>
      <c r="P244">
        <v>187</v>
      </c>
      <c r="Q244">
        <v>141</v>
      </c>
      <c r="R244">
        <v>65</v>
      </c>
      <c r="S244">
        <f t="shared" si="11"/>
        <v>93.8</v>
      </c>
    </row>
    <row r="245" spans="1:19" x14ac:dyDescent="0.2">
      <c r="A245">
        <v>244</v>
      </c>
      <c r="B245">
        <v>1</v>
      </c>
      <c r="C245">
        <v>49</v>
      </c>
      <c r="D245">
        <v>2</v>
      </c>
      <c r="E245" t="str">
        <f>LOOKUP(D245,DM!$A$1:$B$4,DM!$B$1:$B$4)</f>
        <v>Diabetes mellitus 2</v>
      </c>
      <c r="F245">
        <v>87</v>
      </c>
      <c r="G245">
        <v>170</v>
      </c>
      <c r="H245">
        <f t="shared" si="9"/>
        <v>30.103806228373703</v>
      </c>
      <c r="I245" t="str">
        <f t="shared" si="10"/>
        <v>Obesidade Grau I</v>
      </c>
      <c r="J245">
        <v>21</v>
      </c>
      <c r="K245">
        <v>100</v>
      </c>
      <c r="L245">
        <v>5</v>
      </c>
      <c r="M245">
        <v>0.83</v>
      </c>
      <c r="N245">
        <v>6.3</v>
      </c>
      <c r="O245">
        <v>3.97</v>
      </c>
      <c r="P245">
        <v>119</v>
      </c>
      <c r="Q245">
        <v>151</v>
      </c>
      <c r="R245">
        <v>54</v>
      </c>
      <c r="S245">
        <f t="shared" si="11"/>
        <v>34.799999999999997</v>
      </c>
    </row>
    <row r="246" spans="1:19" x14ac:dyDescent="0.2">
      <c r="A246">
        <v>245</v>
      </c>
      <c r="B246">
        <v>1</v>
      </c>
      <c r="C246">
        <v>56</v>
      </c>
      <c r="D246">
        <v>2</v>
      </c>
      <c r="E246" t="str">
        <f>LOOKUP(D246,DM!$A$1:$B$4,DM!$B$1:$B$4)</f>
        <v>Diabetes mellitus 2</v>
      </c>
      <c r="F246">
        <v>65</v>
      </c>
      <c r="G246">
        <v>167</v>
      </c>
      <c r="H246">
        <f t="shared" si="9"/>
        <v>23.306680053067517</v>
      </c>
      <c r="I246" t="str">
        <f t="shared" si="10"/>
        <v>Pesos Ideal</v>
      </c>
      <c r="J246">
        <v>18</v>
      </c>
      <c r="K246">
        <v>99</v>
      </c>
      <c r="L246">
        <v>5.0999999999999996</v>
      </c>
      <c r="M246">
        <v>0.25</v>
      </c>
      <c r="N246">
        <v>7.1</v>
      </c>
      <c r="O246">
        <v>3.87</v>
      </c>
      <c r="P246">
        <v>142</v>
      </c>
      <c r="Q246">
        <v>146</v>
      </c>
      <c r="R246">
        <v>49</v>
      </c>
      <c r="S246">
        <f t="shared" si="11"/>
        <v>63.8</v>
      </c>
    </row>
    <row r="247" spans="1:19" x14ac:dyDescent="0.2">
      <c r="A247">
        <v>246</v>
      </c>
      <c r="B247">
        <v>1</v>
      </c>
      <c r="C247">
        <v>47</v>
      </c>
      <c r="D247">
        <v>2</v>
      </c>
      <c r="E247" t="str">
        <f>LOOKUP(D247,DM!$A$1:$B$4,DM!$B$1:$B$4)</f>
        <v>Diabetes mellitus 2</v>
      </c>
      <c r="F247">
        <v>93</v>
      </c>
      <c r="G247">
        <v>177</v>
      </c>
      <c r="H247">
        <f t="shared" si="9"/>
        <v>29.684956430144592</v>
      </c>
      <c r="I247" t="str">
        <f t="shared" si="10"/>
        <v>Sobrepeso</v>
      </c>
      <c r="J247">
        <v>23</v>
      </c>
      <c r="K247">
        <v>101</v>
      </c>
      <c r="L247">
        <v>5.0999999999999996</v>
      </c>
      <c r="M247">
        <v>0.49</v>
      </c>
      <c r="N247">
        <v>6.98</v>
      </c>
      <c r="O247">
        <v>3.98</v>
      </c>
      <c r="P247">
        <v>162</v>
      </c>
      <c r="Q247">
        <v>174</v>
      </c>
      <c r="R247">
        <v>50</v>
      </c>
      <c r="S247">
        <f t="shared" si="11"/>
        <v>77.2</v>
      </c>
    </row>
    <row r="248" spans="1:19" x14ac:dyDescent="0.2">
      <c r="A248">
        <v>247</v>
      </c>
      <c r="B248">
        <v>2</v>
      </c>
      <c r="C248">
        <v>47</v>
      </c>
      <c r="D248">
        <v>2</v>
      </c>
      <c r="E248" t="str">
        <f>LOOKUP(D248,DM!$A$1:$B$4,DM!$B$1:$B$4)</f>
        <v>Diabetes mellitus 2</v>
      </c>
      <c r="F248">
        <v>56</v>
      </c>
      <c r="G248">
        <v>170</v>
      </c>
      <c r="H248">
        <f t="shared" si="9"/>
        <v>19.377162629757784</v>
      </c>
      <c r="I248" t="str">
        <f t="shared" si="10"/>
        <v>Pesos Ideal</v>
      </c>
      <c r="J248">
        <v>15</v>
      </c>
      <c r="K248">
        <v>110</v>
      </c>
      <c r="L248">
        <v>5.2</v>
      </c>
      <c r="M248">
        <v>0.48</v>
      </c>
      <c r="N248">
        <v>6.26</v>
      </c>
      <c r="O248">
        <v>3.64</v>
      </c>
      <c r="P248">
        <v>274</v>
      </c>
      <c r="Q248">
        <v>137</v>
      </c>
      <c r="R248">
        <v>51</v>
      </c>
      <c r="S248">
        <f t="shared" si="11"/>
        <v>195.6</v>
      </c>
    </row>
    <row r="249" spans="1:19" x14ac:dyDescent="0.2">
      <c r="A249">
        <v>248</v>
      </c>
      <c r="B249">
        <v>2</v>
      </c>
      <c r="C249">
        <v>42</v>
      </c>
      <c r="D249">
        <v>2</v>
      </c>
      <c r="E249" t="str">
        <f>LOOKUP(D249,DM!$A$1:$B$4,DM!$B$1:$B$4)</f>
        <v>Diabetes mellitus 2</v>
      </c>
      <c r="F249">
        <v>68</v>
      </c>
      <c r="G249">
        <v>175</v>
      </c>
      <c r="H249">
        <f t="shared" si="9"/>
        <v>22.204081632653061</v>
      </c>
      <c r="I249" t="str">
        <f t="shared" si="10"/>
        <v>Pesos Ideal</v>
      </c>
      <c r="J249">
        <v>24</v>
      </c>
      <c r="K249">
        <v>78</v>
      </c>
      <c r="L249">
        <v>5.4</v>
      </c>
      <c r="M249">
        <v>0.7</v>
      </c>
      <c r="N249">
        <v>7.11</v>
      </c>
      <c r="O249">
        <v>3.82</v>
      </c>
      <c r="P249">
        <v>169</v>
      </c>
      <c r="Q249">
        <v>103</v>
      </c>
      <c r="R249">
        <v>64</v>
      </c>
      <c r="S249">
        <f t="shared" si="11"/>
        <v>84.4</v>
      </c>
    </row>
    <row r="250" spans="1:19" x14ac:dyDescent="0.2">
      <c r="A250">
        <v>249</v>
      </c>
      <c r="B250">
        <v>1</v>
      </c>
      <c r="C250">
        <v>40</v>
      </c>
      <c r="D250">
        <v>2</v>
      </c>
      <c r="E250" t="str">
        <f>LOOKUP(D250,DM!$A$1:$B$4,DM!$B$1:$B$4)</f>
        <v>Diabetes mellitus 2</v>
      </c>
      <c r="F250">
        <v>80</v>
      </c>
      <c r="G250">
        <v>170</v>
      </c>
      <c r="H250">
        <f t="shared" si="9"/>
        <v>27.681660899653977</v>
      </c>
      <c r="I250" t="str">
        <f t="shared" si="10"/>
        <v>Sobrepeso</v>
      </c>
      <c r="J250">
        <v>21</v>
      </c>
      <c r="K250">
        <v>77</v>
      </c>
      <c r="L250">
        <v>5.5</v>
      </c>
      <c r="M250">
        <v>0.69</v>
      </c>
      <c r="N250">
        <v>6.6</v>
      </c>
      <c r="O250">
        <v>3.95</v>
      </c>
      <c r="P250">
        <v>164</v>
      </c>
      <c r="Q250">
        <v>141</v>
      </c>
      <c r="R250">
        <v>55</v>
      </c>
      <c r="S250">
        <f t="shared" si="11"/>
        <v>80.8</v>
      </c>
    </row>
    <row r="251" spans="1:19" x14ac:dyDescent="0.2">
      <c r="A251">
        <v>250</v>
      </c>
      <c r="B251">
        <v>1</v>
      </c>
      <c r="C251">
        <v>36</v>
      </c>
      <c r="D251">
        <v>2</v>
      </c>
      <c r="E251" t="str">
        <f>LOOKUP(D251,DM!$A$1:$B$4,DM!$B$1:$B$4)</f>
        <v>Diabetes mellitus 2</v>
      </c>
      <c r="F251">
        <v>82</v>
      </c>
      <c r="G251">
        <v>174</v>
      </c>
      <c r="H251">
        <f t="shared" si="9"/>
        <v>27.08415906989034</v>
      </c>
      <c r="I251" t="str">
        <f t="shared" si="10"/>
        <v>Sobrepeso</v>
      </c>
      <c r="J251">
        <v>32</v>
      </c>
      <c r="K251">
        <v>89</v>
      </c>
      <c r="L251">
        <v>5.3</v>
      </c>
      <c r="M251">
        <v>0.7</v>
      </c>
      <c r="N251">
        <v>6.87</v>
      </c>
      <c r="O251">
        <v>4.08</v>
      </c>
      <c r="P251">
        <v>189</v>
      </c>
      <c r="Q251">
        <v>135</v>
      </c>
      <c r="R251">
        <v>68</v>
      </c>
      <c r="S251">
        <f t="shared" si="11"/>
        <v>94</v>
      </c>
    </row>
    <row r="252" spans="1:19" x14ac:dyDescent="0.2">
      <c r="A252">
        <v>251</v>
      </c>
      <c r="B252">
        <v>1</v>
      </c>
      <c r="C252">
        <v>41</v>
      </c>
      <c r="D252">
        <v>2</v>
      </c>
      <c r="E252" t="str">
        <f>LOOKUP(D252,DM!$A$1:$B$4,DM!$B$1:$B$4)</f>
        <v>Diabetes mellitus 2</v>
      </c>
      <c r="F252">
        <v>95</v>
      </c>
      <c r="G252">
        <v>182</v>
      </c>
      <c r="H252">
        <f t="shared" si="9"/>
        <v>28.680111097693512</v>
      </c>
      <c r="I252" t="str">
        <f t="shared" si="10"/>
        <v>Sobrepeso</v>
      </c>
      <c r="J252">
        <v>38</v>
      </c>
      <c r="K252">
        <v>80</v>
      </c>
      <c r="L252">
        <v>5.6</v>
      </c>
      <c r="M252">
        <v>0.49</v>
      </c>
      <c r="N252">
        <v>7.22</v>
      </c>
      <c r="O252">
        <v>4.17</v>
      </c>
      <c r="P252">
        <v>202</v>
      </c>
      <c r="Q252">
        <v>280</v>
      </c>
      <c r="R252">
        <v>55</v>
      </c>
      <c r="S252">
        <f t="shared" si="11"/>
        <v>91</v>
      </c>
    </row>
    <row r="253" spans="1:19" x14ac:dyDescent="0.2">
      <c r="A253">
        <v>252</v>
      </c>
      <c r="B253">
        <v>1</v>
      </c>
      <c r="C253">
        <v>44</v>
      </c>
      <c r="D253">
        <v>2</v>
      </c>
      <c r="E253" t="str">
        <f>LOOKUP(D253,DM!$A$1:$B$4,DM!$B$1:$B$4)</f>
        <v>Diabetes mellitus 2</v>
      </c>
      <c r="F253">
        <v>90</v>
      </c>
      <c r="G253">
        <v>170</v>
      </c>
      <c r="H253">
        <f t="shared" si="9"/>
        <v>31.141868512110726</v>
      </c>
      <c r="I253" t="str">
        <f t="shared" si="10"/>
        <v>Obesidade Grau I</v>
      </c>
      <c r="J253">
        <v>17</v>
      </c>
      <c r="K253">
        <v>88</v>
      </c>
      <c r="L253">
        <v>5.4</v>
      </c>
      <c r="M253">
        <v>0.64</v>
      </c>
      <c r="N253">
        <v>6.53</v>
      </c>
      <c r="O253">
        <v>3.91</v>
      </c>
      <c r="P253">
        <v>181</v>
      </c>
      <c r="Q253">
        <v>139</v>
      </c>
      <c r="R253">
        <v>51</v>
      </c>
      <c r="S253">
        <f t="shared" si="11"/>
        <v>102.2</v>
      </c>
    </row>
    <row r="254" spans="1:19" x14ac:dyDescent="0.2">
      <c r="A254">
        <v>253</v>
      </c>
      <c r="B254">
        <v>1</v>
      </c>
      <c r="C254">
        <v>40</v>
      </c>
      <c r="D254">
        <v>2</v>
      </c>
      <c r="E254" t="str">
        <f>LOOKUP(D254,DM!$A$1:$B$4,DM!$B$1:$B$4)</f>
        <v>Diabetes mellitus 2</v>
      </c>
      <c r="F254">
        <v>106</v>
      </c>
      <c r="G254">
        <v>176</v>
      </c>
      <c r="H254">
        <f t="shared" si="9"/>
        <v>34.220041322314053</v>
      </c>
      <c r="I254" t="str">
        <f t="shared" si="10"/>
        <v>Obesidade Grau I</v>
      </c>
      <c r="J254">
        <v>25</v>
      </c>
      <c r="K254">
        <v>88</v>
      </c>
      <c r="L254">
        <v>5.6</v>
      </c>
      <c r="M254">
        <v>0.65</v>
      </c>
      <c r="N254">
        <v>6.86</v>
      </c>
      <c r="O254">
        <v>4.2300000000000004</v>
      </c>
      <c r="P254">
        <v>166</v>
      </c>
      <c r="Q254">
        <v>157</v>
      </c>
      <c r="R254">
        <v>45</v>
      </c>
      <c r="S254">
        <f t="shared" si="11"/>
        <v>89.6</v>
      </c>
    </row>
    <row r="255" spans="1:19" x14ac:dyDescent="0.2">
      <c r="A255">
        <v>254</v>
      </c>
      <c r="B255">
        <v>1</v>
      </c>
      <c r="C255">
        <v>40</v>
      </c>
      <c r="D255">
        <v>2</v>
      </c>
      <c r="E255" t="str">
        <f>LOOKUP(D255,DM!$A$1:$B$4,DM!$B$1:$B$4)</f>
        <v>Diabetes mellitus 2</v>
      </c>
      <c r="F255">
        <v>62</v>
      </c>
      <c r="G255">
        <v>171</v>
      </c>
      <c r="H255">
        <f t="shared" si="9"/>
        <v>21.203105228959341</v>
      </c>
      <c r="I255" t="str">
        <f t="shared" si="10"/>
        <v>Pesos Ideal</v>
      </c>
      <c r="J255">
        <v>23</v>
      </c>
      <c r="K255">
        <v>89</v>
      </c>
      <c r="L255">
        <v>5.5</v>
      </c>
      <c r="M255">
        <v>0.54</v>
      </c>
      <c r="N255">
        <v>6.88</v>
      </c>
      <c r="O255">
        <v>3.98</v>
      </c>
      <c r="P255">
        <v>147</v>
      </c>
      <c r="Q255">
        <v>71</v>
      </c>
      <c r="R255">
        <v>34</v>
      </c>
      <c r="S255">
        <f t="shared" si="11"/>
        <v>98.8</v>
      </c>
    </row>
    <row r="256" spans="1:19" x14ac:dyDescent="0.2">
      <c r="A256">
        <v>255</v>
      </c>
      <c r="B256">
        <v>1</v>
      </c>
      <c r="C256">
        <v>47</v>
      </c>
      <c r="D256">
        <v>2</v>
      </c>
      <c r="E256" t="str">
        <f>LOOKUP(D256,DM!$A$1:$B$4,DM!$B$1:$B$4)</f>
        <v>Diabetes mellitus 2</v>
      </c>
      <c r="F256">
        <v>99</v>
      </c>
      <c r="G256">
        <v>182</v>
      </c>
      <c r="H256">
        <f t="shared" si="9"/>
        <v>29.887694722859557</v>
      </c>
      <c r="I256" t="str">
        <f t="shared" si="10"/>
        <v>Sobrepeso</v>
      </c>
      <c r="J256">
        <v>27</v>
      </c>
      <c r="K256">
        <v>84</v>
      </c>
      <c r="L256">
        <v>4.8</v>
      </c>
      <c r="M256">
        <v>0.65</v>
      </c>
      <c r="N256">
        <v>5.96</v>
      </c>
      <c r="O256">
        <v>3.93</v>
      </c>
      <c r="P256">
        <v>131</v>
      </c>
      <c r="Q256">
        <v>80</v>
      </c>
      <c r="R256">
        <v>44</v>
      </c>
      <c r="S256">
        <f t="shared" si="11"/>
        <v>71</v>
      </c>
    </row>
    <row r="257" spans="1:19" x14ac:dyDescent="0.2">
      <c r="A257">
        <v>256</v>
      </c>
      <c r="B257">
        <v>1</v>
      </c>
      <c r="C257">
        <v>40</v>
      </c>
      <c r="D257">
        <v>2</v>
      </c>
      <c r="E257" t="str">
        <f>LOOKUP(D257,DM!$A$1:$B$4,DM!$B$1:$B$4)</f>
        <v>Diabetes mellitus 2</v>
      </c>
      <c r="F257">
        <v>89</v>
      </c>
      <c r="G257">
        <v>169</v>
      </c>
      <c r="H257">
        <f t="shared" si="9"/>
        <v>31.161373901474036</v>
      </c>
      <c r="I257" t="str">
        <f t="shared" si="10"/>
        <v>Obesidade Grau I</v>
      </c>
      <c r="J257">
        <v>19</v>
      </c>
      <c r="K257">
        <v>103</v>
      </c>
      <c r="L257">
        <v>5.5</v>
      </c>
      <c r="M257">
        <v>0.65</v>
      </c>
      <c r="N257">
        <v>6.91</v>
      </c>
      <c r="O257">
        <v>3.99</v>
      </c>
      <c r="P257">
        <v>185</v>
      </c>
      <c r="Q257">
        <v>204</v>
      </c>
      <c r="R257">
        <v>51</v>
      </c>
      <c r="S257">
        <f t="shared" si="11"/>
        <v>93.2</v>
      </c>
    </row>
    <row r="258" spans="1:19" x14ac:dyDescent="0.2">
      <c r="A258">
        <v>257</v>
      </c>
      <c r="B258">
        <v>2</v>
      </c>
      <c r="C258">
        <v>55</v>
      </c>
      <c r="D258">
        <v>2</v>
      </c>
      <c r="E258" t="str">
        <f>LOOKUP(D258,DM!$A$1:$B$4,DM!$B$1:$B$4)</f>
        <v>Diabetes mellitus 2</v>
      </c>
      <c r="F258">
        <v>72</v>
      </c>
      <c r="G258">
        <v>163</v>
      </c>
      <c r="H258">
        <f t="shared" ref="H258:H312" si="12">F258/(G258/100*G258/100)</f>
        <v>27.099251006812452</v>
      </c>
      <c r="I258" t="str">
        <f t="shared" ref="I258:I312" si="13">IF(H258&lt;18.5,"Baixo Peso",IF(H258&lt;25,"Pesos Ideal",IF(H258&lt;30,"Sobrepeso",IF(H258&lt;35,"Obesidade Grau I",IF(H258&lt;40,"Obesidade Grau II","Obesidade Grau III")))))</f>
        <v>Sobrepeso</v>
      </c>
      <c r="J258">
        <v>14</v>
      </c>
      <c r="K258">
        <v>85</v>
      </c>
      <c r="L258">
        <v>5.6</v>
      </c>
      <c r="M258">
        <v>0.48</v>
      </c>
      <c r="N258">
        <v>6.93</v>
      </c>
      <c r="O258">
        <v>3.89</v>
      </c>
      <c r="P258">
        <v>170</v>
      </c>
      <c r="Q258">
        <v>192</v>
      </c>
      <c r="R258">
        <v>57</v>
      </c>
      <c r="S258">
        <f t="shared" si="11"/>
        <v>74.599999999999994</v>
      </c>
    </row>
    <row r="259" spans="1:19" x14ac:dyDescent="0.2">
      <c r="A259">
        <v>258</v>
      </c>
      <c r="B259">
        <v>2</v>
      </c>
      <c r="C259">
        <v>57</v>
      </c>
      <c r="D259">
        <v>2</v>
      </c>
      <c r="E259" t="str">
        <f>LOOKUP(D259,DM!$A$1:$B$4,DM!$B$1:$B$4)</f>
        <v>Diabetes mellitus 2</v>
      </c>
      <c r="F259">
        <v>65</v>
      </c>
      <c r="G259">
        <v>163</v>
      </c>
      <c r="H259">
        <f t="shared" si="12"/>
        <v>24.464601603372351</v>
      </c>
      <c r="I259" t="str">
        <f t="shared" si="13"/>
        <v>Pesos Ideal</v>
      </c>
      <c r="J259">
        <v>13</v>
      </c>
      <c r="K259">
        <v>89</v>
      </c>
      <c r="L259">
        <v>5.2</v>
      </c>
      <c r="M259">
        <v>0.22</v>
      </c>
      <c r="N259">
        <v>6.37</v>
      </c>
      <c r="O259">
        <v>3.83</v>
      </c>
      <c r="P259">
        <v>188</v>
      </c>
      <c r="Q259">
        <v>64</v>
      </c>
      <c r="R259">
        <v>83</v>
      </c>
      <c r="S259">
        <f t="shared" ref="S259:S312" si="14">(P259-R259)-(Q259/5)</f>
        <v>92.2</v>
      </c>
    </row>
    <row r="260" spans="1:19" x14ac:dyDescent="0.2">
      <c r="A260">
        <v>259</v>
      </c>
      <c r="B260">
        <v>2</v>
      </c>
      <c r="C260">
        <v>42</v>
      </c>
      <c r="D260">
        <v>2</v>
      </c>
      <c r="E260" t="str">
        <f>LOOKUP(D260,DM!$A$1:$B$4,DM!$B$1:$B$4)</f>
        <v>Diabetes mellitus 2</v>
      </c>
      <c r="F260">
        <v>68</v>
      </c>
      <c r="G260">
        <v>152</v>
      </c>
      <c r="H260">
        <f t="shared" si="12"/>
        <v>29.43213296398892</v>
      </c>
      <c r="I260" t="str">
        <f t="shared" si="13"/>
        <v>Sobrepeso</v>
      </c>
      <c r="J260">
        <v>26</v>
      </c>
      <c r="K260">
        <v>91</v>
      </c>
      <c r="L260">
        <v>5.3</v>
      </c>
      <c r="M260">
        <v>0.4</v>
      </c>
      <c r="N260">
        <v>7.29</v>
      </c>
      <c r="O260">
        <v>3.98</v>
      </c>
      <c r="P260">
        <v>205</v>
      </c>
      <c r="Q260">
        <v>150</v>
      </c>
      <c r="R260">
        <v>57</v>
      </c>
      <c r="S260">
        <f t="shared" si="14"/>
        <v>118</v>
      </c>
    </row>
    <row r="261" spans="1:19" x14ac:dyDescent="0.2">
      <c r="A261">
        <v>260</v>
      </c>
      <c r="B261">
        <v>2</v>
      </c>
      <c r="C261">
        <v>56</v>
      </c>
      <c r="D261">
        <v>2</v>
      </c>
      <c r="E261" t="str">
        <f>LOOKUP(D261,DM!$A$1:$B$4,DM!$B$1:$B$4)</f>
        <v>Diabetes mellitus 2</v>
      </c>
      <c r="F261">
        <v>80</v>
      </c>
      <c r="G261">
        <v>157</v>
      </c>
      <c r="H261">
        <f t="shared" si="12"/>
        <v>32.455677715120288</v>
      </c>
      <c r="I261" t="str">
        <f t="shared" si="13"/>
        <v>Obesidade Grau I</v>
      </c>
      <c r="J261">
        <v>23</v>
      </c>
      <c r="K261">
        <v>79</v>
      </c>
      <c r="L261">
        <v>5.6</v>
      </c>
      <c r="M261">
        <v>0.53</v>
      </c>
      <c r="N261">
        <v>6.85</v>
      </c>
      <c r="O261">
        <v>3.88</v>
      </c>
      <c r="P261">
        <v>230</v>
      </c>
      <c r="Q261">
        <v>217</v>
      </c>
      <c r="R261">
        <v>66</v>
      </c>
      <c r="S261">
        <f t="shared" si="14"/>
        <v>120.6</v>
      </c>
    </row>
    <row r="262" spans="1:19" x14ac:dyDescent="0.2">
      <c r="A262">
        <v>261</v>
      </c>
      <c r="B262">
        <v>2</v>
      </c>
      <c r="C262">
        <v>42</v>
      </c>
      <c r="D262">
        <v>2</v>
      </c>
      <c r="E262" t="str">
        <f>LOOKUP(D262,DM!$A$1:$B$4,DM!$B$1:$B$4)</f>
        <v>Diabetes mellitus 2</v>
      </c>
      <c r="F262">
        <v>76</v>
      </c>
      <c r="G262">
        <v>160</v>
      </c>
      <c r="H262">
        <f t="shared" si="12"/>
        <v>29.6875</v>
      </c>
      <c r="I262" t="str">
        <f t="shared" si="13"/>
        <v>Sobrepeso</v>
      </c>
      <c r="J262">
        <v>23</v>
      </c>
      <c r="K262">
        <v>90</v>
      </c>
      <c r="L262">
        <v>5</v>
      </c>
      <c r="M262">
        <v>0.59</v>
      </c>
      <c r="N262">
        <v>7.24</v>
      </c>
      <c r="O262">
        <v>3.89</v>
      </c>
      <c r="P262">
        <v>184</v>
      </c>
      <c r="Q262">
        <v>167</v>
      </c>
      <c r="R262">
        <v>73</v>
      </c>
      <c r="S262">
        <f t="shared" si="14"/>
        <v>77.599999999999994</v>
      </c>
    </row>
    <row r="263" spans="1:19" x14ac:dyDescent="0.2">
      <c r="A263">
        <v>262</v>
      </c>
      <c r="B263">
        <v>2</v>
      </c>
      <c r="C263">
        <v>41</v>
      </c>
      <c r="D263">
        <v>2</v>
      </c>
      <c r="E263" t="str">
        <f>LOOKUP(D263,DM!$A$1:$B$4,DM!$B$1:$B$4)</f>
        <v>Diabetes mellitus 2</v>
      </c>
      <c r="F263">
        <v>82</v>
      </c>
      <c r="G263">
        <v>168</v>
      </c>
      <c r="H263">
        <f t="shared" si="12"/>
        <v>29.053287981859409</v>
      </c>
      <c r="I263" t="str">
        <f t="shared" si="13"/>
        <v>Sobrepeso</v>
      </c>
      <c r="J263">
        <v>28</v>
      </c>
      <c r="K263">
        <v>78</v>
      </c>
      <c r="L263">
        <v>5.4</v>
      </c>
      <c r="M263">
        <v>0.59</v>
      </c>
      <c r="N263">
        <v>6.38</v>
      </c>
      <c r="O263">
        <v>3.85</v>
      </c>
      <c r="P263">
        <v>187</v>
      </c>
      <c r="Q263">
        <v>172</v>
      </c>
      <c r="R263">
        <v>55</v>
      </c>
      <c r="S263">
        <f t="shared" si="14"/>
        <v>97.6</v>
      </c>
    </row>
    <row r="264" spans="1:19" x14ac:dyDescent="0.2">
      <c r="A264">
        <v>263</v>
      </c>
      <c r="B264">
        <v>2</v>
      </c>
      <c r="C264">
        <v>42</v>
      </c>
      <c r="D264">
        <v>2</v>
      </c>
      <c r="E264" t="str">
        <f>LOOKUP(D264,DM!$A$1:$B$4,DM!$B$1:$B$4)</f>
        <v>Diabetes mellitus 2</v>
      </c>
      <c r="F264">
        <v>65</v>
      </c>
      <c r="G264">
        <v>167</v>
      </c>
      <c r="H264">
        <f t="shared" si="12"/>
        <v>23.306680053067517</v>
      </c>
      <c r="I264" t="str">
        <f t="shared" si="13"/>
        <v>Pesos Ideal</v>
      </c>
      <c r="J264">
        <v>19</v>
      </c>
      <c r="K264">
        <v>70</v>
      </c>
      <c r="L264">
        <v>5.4</v>
      </c>
      <c r="M264">
        <v>0.45</v>
      </c>
      <c r="N264">
        <v>6.77</v>
      </c>
      <c r="O264">
        <v>3.85</v>
      </c>
      <c r="P264">
        <v>155</v>
      </c>
      <c r="Q264">
        <v>125</v>
      </c>
      <c r="R264">
        <v>54</v>
      </c>
      <c r="S264">
        <f t="shared" si="14"/>
        <v>76</v>
      </c>
    </row>
    <row r="265" spans="1:19" x14ac:dyDescent="0.2">
      <c r="A265">
        <v>264</v>
      </c>
      <c r="B265">
        <v>2</v>
      </c>
      <c r="C265">
        <v>45</v>
      </c>
      <c r="D265">
        <v>2</v>
      </c>
      <c r="E265" t="str">
        <f>LOOKUP(D265,DM!$A$1:$B$4,DM!$B$1:$B$4)</f>
        <v>Diabetes mellitus 2</v>
      </c>
      <c r="F265">
        <v>96</v>
      </c>
      <c r="G265">
        <v>155</v>
      </c>
      <c r="H265">
        <f t="shared" si="12"/>
        <v>39.958376690946935</v>
      </c>
      <c r="I265" t="str">
        <f t="shared" si="13"/>
        <v>Obesidade Grau II</v>
      </c>
      <c r="J265">
        <v>18</v>
      </c>
      <c r="K265">
        <v>82</v>
      </c>
      <c r="L265">
        <v>5.4</v>
      </c>
      <c r="M265">
        <v>0.47</v>
      </c>
      <c r="N265">
        <v>7.3</v>
      </c>
      <c r="O265">
        <v>3.69</v>
      </c>
      <c r="P265">
        <v>143</v>
      </c>
      <c r="Q265">
        <v>68</v>
      </c>
      <c r="R265">
        <v>56</v>
      </c>
      <c r="S265">
        <f t="shared" si="14"/>
        <v>73.400000000000006</v>
      </c>
    </row>
    <row r="266" spans="1:19" x14ac:dyDescent="0.2">
      <c r="A266">
        <v>265</v>
      </c>
      <c r="B266">
        <v>2</v>
      </c>
      <c r="C266">
        <v>44</v>
      </c>
      <c r="D266">
        <v>2</v>
      </c>
      <c r="E266" t="str">
        <f>LOOKUP(D266,DM!$A$1:$B$4,DM!$B$1:$B$4)</f>
        <v>Diabetes mellitus 2</v>
      </c>
      <c r="F266">
        <v>88</v>
      </c>
      <c r="G266">
        <v>164</v>
      </c>
      <c r="H266">
        <f t="shared" si="12"/>
        <v>32.718619869125519</v>
      </c>
      <c r="I266" t="str">
        <f t="shared" si="13"/>
        <v>Obesidade Grau I</v>
      </c>
      <c r="J266">
        <v>24</v>
      </c>
      <c r="K266">
        <v>87</v>
      </c>
      <c r="L266">
        <v>5.4</v>
      </c>
      <c r="M266">
        <v>0.46</v>
      </c>
      <c r="N266">
        <v>7.02</v>
      </c>
      <c r="O266">
        <v>3.96</v>
      </c>
      <c r="P266">
        <v>172</v>
      </c>
      <c r="Q266">
        <v>266</v>
      </c>
      <c r="R266">
        <v>56</v>
      </c>
      <c r="S266">
        <f t="shared" si="14"/>
        <v>62.8</v>
      </c>
    </row>
    <row r="267" spans="1:19" x14ac:dyDescent="0.2">
      <c r="A267">
        <v>266</v>
      </c>
      <c r="B267">
        <v>2</v>
      </c>
      <c r="C267">
        <v>51</v>
      </c>
      <c r="D267">
        <v>2</v>
      </c>
      <c r="E267" t="str">
        <f>LOOKUP(D267,DM!$A$1:$B$4,DM!$B$1:$B$4)</f>
        <v>Diabetes mellitus 2</v>
      </c>
      <c r="F267">
        <v>74</v>
      </c>
      <c r="G267">
        <v>154</v>
      </c>
      <c r="H267">
        <f t="shared" si="12"/>
        <v>31.20256367009614</v>
      </c>
      <c r="I267" t="str">
        <f t="shared" si="13"/>
        <v>Obesidade Grau I</v>
      </c>
      <c r="J267">
        <v>22</v>
      </c>
      <c r="K267">
        <v>81</v>
      </c>
      <c r="L267">
        <v>5.2</v>
      </c>
      <c r="M267">
        <v>0.4</v>
      </c>
      <c r="N267">
        <v>6.59</v>
      </c>
      <c r="O267">
        <v>3.84</v>
      </c>
      <c r="P267">
        <v>139</v>
      </c>
      <c r="Q267">
        <v>114</v>
      </c>
      <c r="R267">
        <v>44</v>
      </c>
      <c r="S267">
        <f t="shared" si="14"/>
        <v>72.2</v>
      </c>
    </row>
    <row r="268" spans="1:19" x14ac:dyDescent="0.2">
      <c r="A268">
        <v>267</v>
      </c>
      <c r="B268">
        <v>2</v>
      </c>
      <c r="C268">
        <v>46</v>
      </c>
      <c r="D268">
        <v>2</v>
      </c>
      <c r="E268" t="str">
        <f>LOOKUP(D268,DM!$A$1:$B$4,DM!$B$1:$B$4)</f>
        <v>Diabetes mellitus 2</v>
      </c>
      <c r="F268">
        <v>56</v>
      </c>
      <c r="G268">
        <v>160</v>
      </c>
      <c r="H268">
        <f t="shared" si="12"/>
        <v>21.875</v>
      </c>
      <c r="I268" t="str">
        <f t="shared" si="13"/>
        <v>Pesos Ideal</v>
      </c>
      <c r="J268">
        <v>20</v>
      </c>
      <c r="K268">
        <v>74</v>
      </c>
      <c r="L268">
        <v>5.0999999999999996</v>
      </c>
      <c r="M268">
        <v>0.67</v>
      </c>
      <c r="N268">
        <v>6.96</v>
      </c>
      <c r="O268">
        <v>4.07</v>
      </c>
      <c r="P268">
        <v>213</v>
      </c>
      <c r="Q268">
        <v>78</v>
      </c>
      <c r="R268">
        <v>74</v>
      </c>
      <c r="S268">
        <f t="shared" si="14"/>
        <v>123.4</v>
      </c>
    </row>
    <row r="269" spans="1:19" x14ac:dyDescent="0.2">
      <c r="A269">
        <v>268</v>
      </c>
      <c r="B269">
        <v>2</v>
      </c>
      <c r="C269">
        <v>42</v>
      </c>
      <c r="D269">
        <v>2</v>
      </c>
      <c r="E269" t="str">
        <f>LOOKUP(D269,DM!$A$1:$B$4,DM!$B$1:$B$4)</f>
        <v>Diabetes mellitus 2</v>
      </c>
      <c r="F269">
        <v>100</v>
      </c>
      <c r="G269">
        <v>183</v>
      </c>
      <c r="H269">
        <f t="shared" si="12"/>
        <v>29.860551225775627</v>
      </c>
      <c r="I269" t="str">
        <f t="shared" si="13"/>
        <v>Sobrepeso</v>
      </c>
      <c r="J269">
        <v>21</v>
      </c>
      <c r="K269">
        <v>86</v>
      </c>
      <c r="L269">
        <v>5.4</v>
      </c>
      <c r="M269">
        <v>0.44</v>
      </c>
      <c r="N269">
        <v>6.45</v>
      </c>
      <c r="O269">
        <v>3.84</v>
      </c>
      <c r="P269">
        <v>134</v>
      </c>
      <c r="Q269">
        <v>48</v>
      </c>
      <c r="R269">
        <v>63</v>
      </c>
      <c r="S269">
        <f t="shared" si="14"/>
        <v>61.4</v>
      </c>
    </row>
    <row r="270" spans="1:19" x14ac:dyDescent="0.2">
      <c r="A270">
        <v>269</v>
      </c>
      <c r="B270">
        <v>2</v>
      </c>
      <c r="C270">
        <v>47</v>
      </c>
      <c r="D270">
        <v>2</v>
      </c>
      <c r="E270" t="str">
        <f>LOOKUP(D270,DM!$A$1:$B$4,DM!$B$1:$B$4)</f>
        <v>Diabetes mellitus 2</v>
      </c>
      <c r="F270">
        <v>71</v>
      </c>
      <c r="G270">
        <v>170</v>
      </c>
      <c r="H270">
        <f t="shared" si="12"/>
        <v>24.567474048442907</v>
      </c>
      <c r="I270" t="str">
        <f t="shared" si="13"/>
        <v>Pesos Ideal</v>
      </c>
      <c r="J270">
        <v>24</v>
      </c>
      <c r="K270">
        <v>97</v>
      </c>
      <c r="L270">
        <v>5.4</v>
      </c>
      <c r="M270">
        <v>0.56000000000000005</v>
      </c>
      <c r="N270">
        <v>6.93</v>
      </c>
      <c r="O270">
        <v>4.0599999999999996</v>
      </c>
      <c r="P270">
        <v>169</v>
      </c>
      <c r="Q270">
        <v>131</v>
      </c>
      <c r="R270">
        <v>79</v>
      </c>
      <c r="S270">
        <f t="shared" si="14"/>
        <v>63.8</v>
      </c>
    </row>
    <row r="271" spans="1:19" x14ac:dyDescent="0.2">
      <c r="A271">
        <v>270</v>
      </c>
      <c r="B271">
        <v>2</v>
      </c>
      <c r="C271">
        <v>40</v>
      </c>
      <c r="D271">
        <v>2</v>
      </c>
      <c r="E271" t="str">
        <f>LOOKUP(D271,DM!$A$1:$B$4,DM!$B$1:$B$4)</f>
        <v>Diabetes mellitus 2</v>
      </c>
      <c r="F271">
        <v>57</v>
      </c>
      <c r="G271">
        <v>160</v>
      </c>
      <c r="H271">
        <f t="shared" si="12"/>
        <v>22.265625</v>
      </c>
      <c r="I271" t="str">
        <f t="shared" si="13"/>
        <v>Pesos Ideal</v>
      </c>
      <c r="J271">
        <v>14</v>
      </c>
      <c r="K271">
        <v>64</v>
      </c>
      <c r="L271">
        <v>5.4</v>
      </c>
      <c r="M271">
        <v>0.33</v>
      </c>
      <c r="N271">
        <v>6.87</v>
      </c>
      <c r="O271">
        <v>3.78</v>
      </c>
      <c r="P271">
        <v>188</v>
      </c>
      <c r="Q271">
        <v>132</v>
      </c>
      <c r="R271">
        <v>51</v>
      </c>
      <c r="S271">
        <f t="shared" si="14"/>
        <v>110.6</v>
      </c>
    </row>
    <row r="272" spans="1:19" x14ac:dyDescent="0.2">
      <c r="A272">
        <v>271</v>
      </c>
      <c r="B272">
        <v>2</v>
      </c>
      <c r="C272">
        <v>43</v>
      </c>
      <c r="D272">
        <v>2</v>
      </c>
      <c r="E272" t="str">
        <f>LOOKUP(D272,DM!$A$1:$B$4,DM!$B$1:$B$4)</f>
        <v>Diabetes mellitus 2</v>
      </c>
      <c r="F272">
        <v>87</v>
      </c>
      <c r="G272">
        <v>167</v>
      </c>
      <c r="H272">
        <f t="shared" si="12"/>
        <v>31.1950948402596</v>
      </c>
      <c r="I272" t="str">
        <f t="shared" si="13"/>
        <v>Obesidade Grau I</v>
      </c>
      <c r="J272">
        <v>22</v>
      </c>
      <c r="K272">
        <v>74</v>
      </c>
      <c r="L272">
        <v>5.6</v>
      </c>
      <c r="M272">
        <v>0.47</v>
      </c>
      <c r="N272">
        <v>7.82</v>
      </c>
      <c r="O272">
        <v>4.21</v>
      </c>
      <c r="P272">
        <v>193</v>
      </c>
      <c r="Q272">
        <v>132</v>
      </c>
      <c r="R272">
        <v>60</v>
      </c>
      <c r="S272">
        <f t="shared" si="14"/>
        <v>106.6</v>
      </c>
    </row>
    <row r="273" spans="1:19" x14ac:dyDescent="0.2">
      <c r="A273">
        <v>272</v>
      </c>
      <c r="B273">
        <v>2</v>
      </c>
      <c r="C273">
        <v>46</v>
      </c>
      <c r="D273">
        <v>2</v>
      </c>
      <c r="E273" t="str">
        <f>LOOKUP(D273,DM!$A$1:$B$4,DM!$B$1:$B$4)</f>
        <v>Diabetes mellitus 2</v>
      </c>
      <c r="F273">
        <v>71</v>
      </c>
      <c r="G273">
        <v>164</v>
      </c>
      <c r="H273">
        <f t="shared" si="12"/>
        <v>26.397977394408091</v>
      </c>
      <c r="I273" t="str">
        <f t="shared" si="13"/>
        <v>Sobrepeso</v>
      </c>
      <c r="J273">
        <v>34</v>
      </c>
      <c r="K273">
        <v>73</v>
      </c>
      <c r="L273">
        <v>5.3</v>
      </c>
      <c r="M273">
        <v>0.57999999999999996</v>
      </c>
      <c r="N273">
        <v>7.35</v>
      </c>
      <c r="O273">
        <v>3.95</v>
      </c>
      <c r="P273">
        <v>222</v>
      </c>
      <c r="Q273">
        <v>169</v>
      </c>
      <c r="R273">
        <v>58</v>
      </c>
      <c r="S273">
        <f t="shared" si="14"/>
        <v>130.19999999999999</v>
      </c>
    </row>
    <row r="274" spans="1:19" x14ac:dyDescent="0.2">
      <c r="A274">
        <v>273</v>
      </c>
      <c r="B274">
        <v>2</v>
      </c>
      <c r="C274">
        <v>55</v>
      </c>
      <c r="D274">
        <v>2</v>
      </c>
      <c r="E274" t="str">
        <f>LOOKUP(D274,DM!$A$1:$B$4,DM!$B$1:$B$4)</f>
        <v>Diabetes mellitus 2</v>
      </c>
      <c r="F274">
        <v>61</v>
      </c>
      <c r="G274">
        <v>166</v>
      </c>
      <c r="H274">
        <f t="shared" si="12"/>
        <v>22.136739730004358</v>
      </c>
      <c r="I274" t="str">
        <f t="shared" si="13"/>
        <v>Pesos Ideal</v>
      </c>
      <c r="J274">
        <v>25</v>
      </c>
      <c r="K274">
        <v>92</v>
      </c>
      <c r="L274">
        <v>5.4</v>
      </c>
      <c r="M274">
        <v>0.38</v>
      </c>
      <c r="N274">
        <v>6.41</v>
      </c>
      <c r="O274">
        <v>3.99</v>
      </c>
      <c r="P274">
        <v>164</v>
      </c>
      <c r="Q274">
        <v>89</v>
      </c>
      <c r="R274">
        <v>75</v>
      </c>
      <c r="S274">
        <f t="shared" si="14"/>
        <v>71.2</v>
      </c>
    </row>
    <row r="275" spans="1:19" x14ac:dyDescent="0.2">
      <c r="A275">
        <v>274</v>
      </c>
      <c r="B275">
        <v>2</v>
      </c>
      <c r="C275">
        <v>45</v>
      </c>
      <c r="D275">
        <v>2</v>
      </c>
      <c r="E275" t="str">
        <f>LOOKUP(D275,DM!$A$1:$B$4,DM!$B$1:$B$4)</f>
        <v>Diabetes mellitus 2</v>
      </c>
      <c r="F275">
        <v>56</v>
      </c>
      <c r="G275">
        <v>160</v>
      </c>
      <c r="H275">
        <f t="shared" si="12"/>
        <v>21.875</v>
      </c>
      <c r="I275" t="str">
        <f t="shared" si="13"/>
        <v>Pesos Ideal</v>
      </c>
      <c r="J275">
        <v>12</v>
      </c>
      <c r="K275">
        <v>71</v>
      </c>
      <c r="L275">
        <v>5</v>
      </c>
      <c r="M275">
        <v>0.48</v>
      </c>
      <c r="N275">
        <v>7.25</v>
      </c>
      <c r="O275">
        <v>4.07</v>
      </c>
      <c r="P275">
        <v>180</v>
      </c>
      <c r="Q275">
        <v>214</v>
      </c>
      <c r="R275">
        <v>45</v>
      </c>
      <c r="S275">
        <f t="shared" si="14"/>
        <v>92.2</v>
      </c>
    </row>
    <row r="276" spans="1:19" x14ac:dyDescent="0.2">
      <c r="A276">
        <v>275</v>
      </c>
      <c r="B276">
        <v>2</v>
      </c>
      <c r="C276">
        <v>44</v>
      </c>
      <c r="D276">
        <v>2</v>
      </c>
      <c r="E276" t="str">
        <f>LOOKUP(D276,DM!$A$1:$B$4,DM!$B$1:$B$4)</f>
        <v>Diabetes mellitus 2</v>
      </c>
      <c r="F276">
        <v>79</v>
      </c>
      <c r="G276">
        <v>165</v>
      </c>
      <c r="H276">
        <f t="shared" si="12"/>
        <v>29.01744719926538</v>
      </c>
      <c r="I276" t="str">
        <f t="shared" si="13"/>
        <v>Sobrepeso</v>
      </c>
      <c r="J276">
        <v>13</v>
      </c>
      <c r="K276">
        <v>70</v>
      </c>
      <c r="L276">
        <v>5.8</v>
      </c>
      <c r="M276">
        <v>0.22</v>
      </c>
      <c r="N276">
        <v>7.24</v>
      </c>
      <c r="O276">
        <v>3.63</v>
      </c>
      <c r="P276">
        <v>145</v>
      </c>
      <c r="Q276">
        <v>139</v>
      </c>
      <c r="R276">
        <v>59</v>
      </c>
      <c r="S276">
        <f t="shared" si="14"/>
        <v>58.2</v>
      </c>
    </row>
    <row r="277" spans="1:19" x14ac:dyDescent="0.2">
      <c r="A277">
        <v>276</v>
      </c>
      <c r="B277">
        <v>2</v>
      </c>
      <c r="C277">
        <v>47</v>
      </c>
      <c r="D277">
        <v>2</v>
      </c>
      <c r="E277" t="str">
        <f>LOOKUP(D277,DM!$A$1:$B$4,DM!$B$1:$B$4)</f>
        <v>Diabetes mellitus 2</v>
      </c>
      <c r="F277">
        <v>89.7</v>
      </c>
      <c r="G277">
        <v>167</v>
      </c>
      <c r="H277">
        <f t="shared" si="12"/>
        <v>32.163218473233179</v>
      </c>
      <c r="I277" t="str">
        <f t="shared" si="13"/>
        <v>Obesidade Grau I</v>
      </c>
      <c r="J277">
        <v>22</v>
      </c>
      <c r="K277">
        <v>95</v>
      </c>
      <c r="L277">
        <v>5.8</v>
      </c>
      <c r="M277">
        <v>0.6</v>
      </c>
      <c r="N277">
        <v>6.6</v>
      </c>
      <c r="O277">
        <v>3.7</v>
      </c>
      <c r="P277">
        <v>180</v>
      </c>
      <c r="Q277">
        <v>132</v>
      </c>
      <c r="R277">
        <v>52</v>
      </c>
      <c r="S277">
        <f t="shared" si="14"/>
        <v>101.6</v>
      </c>
    </row>
    <row r="278" spans="1:19" x14ac:dyDescent="0.2">
      <c r="A278">
        <v>277</v>
      </c>
      <c r="B278">
        <v>1</v>
      </c>
      <c r="C278">
        <v>45</v>
      </c>
      <c r="D278">
        <v>2</v>
      </c>
      <c r="E278" t="str">
        <f>LOOKUP(D278,DM!$A$1:$B$4,DM!$B$1:$B$4)</f>
        <v>Diabetes mellitus 2</v>
      </c>
      <c r="F278">
        <v>90</v>
      </c>
      <c r="G278">
        <v>179</v>
      </c>
      <c r="H278">
        <f t="shared" si="12"/>
        <v>28.089010954714269</v>
      </c>
      <c r="I278" t="str">
        <f t="shared" si="13"/>
        <v>Sobrepeso</v>
      </c>
      <c r="J278">
        <v>32</v>
      </c>
      <c r="K278">
        <v>89</v>
      </c>
      <c r="L278">
        <v>5.8</v>
      </c>
      <c r="M278">
        <v>0.6</v>
      </c>
      <c r="N278">
        <v>6.3</v>
      </c>
      <c r="O278">
        <v>3.9</v>
      </c>
      <c r="P278">
        <v>252</v>
      </c>
      <c r="Q278">
        <v>217</v>
      </c>
      <c r="R278">
        <v>52</v>
      </c>
      <c r="S278">
        <f t="shared" si="14"/>
        <v>156.6</v>
      </c>
    </row>
    <row r="279" spans="1:19" x14ac:dyDescent="0.2">
      <c r="A279">
        <v>278</v>
      </c>
      <c r="B279">
        <v>1</v>
      </c>
      <c r="C279">
        <v>44</v>
      </c>
      <c r="D279">
        <v>2</v>
      </c>
      <c r="E279" t="str">
        <f>LOOKUP(D279,DM!$A$1:$B$4,DM!$B$1:$B$4)</f>
        <v>Diabetes mellitus 2</v>
      </c>
      <c r="F279">
        <v>75</v>
      </c>
      <c r="G279">
        <v>170</v>
      </c>
      <c r="H279">
        <f t="shared" si="12"/>
        <v>25.951557093425606</v>
      </c>
      <c r="I279" t="str">
        <f t="shared" si="13"/>
        <v>Sobrepeso</v>
      </c>
      <c r="J279">
        <v>27</v>
      </c>
      <c r="K279">
        <v>104</v>
      </c>
      <c r="L279">
        <v>5.2</v>
      </c>
      <c r="M279">
        <v>0.56999999999999995</v>
      </c>
      <c r="N279">
        <v>6.59</v>
      </c>
      <c r="O279">
        <v>3.86</v>
      </c>
      <c r="P279">
        <v>252</v>
      </c>
      <c r="Q279">
        <v>179</v>
      </c>
      <c r="R279">
        <v>53</v>
      </c>
      <c r="S279">
        <f t="shared" si="14"/>
        <v>163.19999999999999</v>
      </c>
    </row>
    <row r="280" spans="1:19" x14ac:dyDescent="0.2">
      <c r="A280">
        <v>279</v>
      </c>
      <c r="B280">
        <v>2</v>
      </c>
      <c r="C280">
        <v>48</v>
      </c>
      <c r="D280">
        <v>2</v>
      </c>
      <c r="E280" t="str">
        <f>LOOKUP(D280,DM!$A$1:$B$4,DM!$B$1:$B$4)</f>
        <v>Diabetes mellitus 2</v>
      </c>
      <c r="F280">
        <v>80</v>
      </c>
      <c r="G280">
        <v>162</v>
      </c>
      <c r="H280">
        <f t="shared" si="12"/>
        <v>30.483158055174517</v>
      </c>
      <c r="I280" t="str">
        <f t="shared" si="13"/>
        <v>Obesidade Grau I</v>
      </c>
      <c r="J280">
        <v>42</v>
      </c>
      <c r="K280">
        <v>117</v>
      </c>
      <c r="L280">
        <v>5.2</v>
      </c>
      <c r="M280">
        <v>0.82</v>
      </c>
      <c r="N280">
        <v>7.34</v>
      </c>
      <c r="O280">
        <v>3.95</v>
      </c>
      <c r="P280">
        <v>256</v>
      </c>
      <c r="Q280">
        <v>380</v>
      </c>
      <c r="R280">
        <v>71</v>
      </c>
      <c r="S280">
        <f t="shared" si="14"/>
        <v>109</v>
      </c>
    </row>
    <row r="281" spans="1:19" x14ac:dyDescent="0.2">
      <c r="A281">
        <v>280</v>
      </c>
      <c r="B281">
        <v>1</v>
      </c>
      <c r="C281">
        <v>52</v>
      </c>
      <c r="D281">
        <v>2</v>
      </c>
      <c r="E281" t="str">
        <f>LOOKUP(D281,DM!$A$1:$B$4,DM!$B$1:$B$4)</f>
        <v>Diabetes mellitus 2</v>
      </c>
      <c r="F281">
        <v>88</v>
      </c>
      <c r="G281">
        <v>179</v>
      </c>
      <c r="H281">
        <f t="shared" si="12"/>
        <v>27.464810711276176</v>
      </c>
      <c r="I281" t="str">
        <f t="shared" si="13"/>
        <v>Sobrepeso</v>
      </c>
      <c r="J281">
        <v>37</v>
      </c>
      <c r="K281">
        <v>79</v>
      </c>
      <c r="L281">
        <v>5.2</v>
      </c>
      <c r="M281">
        <v>1.6</v>
      </c>
      <c r="N281">
        <v>7.86</v>
      </c>
      <c r="O281">
        <v>4.2699999999999996</v>
      </c>
      <c r="P281">
        <v>254</v>
      </c>
      <c r="Q281">
        <v>395</v>
      </c>
      <c r="R281">
        <v>56</v>
      </c>
      <c r="S281">
        <f t="shared" si="14"/>
        <v>119</v>
      </c>
    </row>
    <row r="282" spans="1:19" x14ac:dyDescent="0.2">
      <c r="A282">
        <v>281</v>
      </c>
      <c r="B282">
        <v>1</v>
      </c>
      <c r="C282">
        <v>22</v>
      </c>
      <c r="D282">
        <v>2</v>
      </c>
      <c r="E282" t="str">
        <f>LOOKUP(D282,DM!$A$1:$B$4,DM!$B$1:$B$4)</f>
        <v>Diabetes mellitus 2</v>
      </c>
      <c r="F282">
        <v>74</v>
      </c>
      <c r="G282">
        <v>175</v>
      </c>
      <c r="H282">
        <f t="shared" si="12"/>
        <v>24.163265306122447</v>
      </c>
      <c r="I282" t="str">
        <f t="shared" si="13"/>
        <v>Pesos Ideal</v>
      </c>
      <c r="J282">
        <v>37</v>
      </c>
      <c r="K282">
        <v>86</v>
      </c>
      <c r="L282">
        <v>5.0999999999999996</v>
      </c>
      <c r="M282">
        <v>1.08</v>
      </c>
      <c r="N282">
        <v>7.39</v>
      </c>
      <c r="O282">
        <v>4.22</v>
      </c>
      <c r="P282">
        <v>124</v>
      </c>
      <c r="Q282">
        <v>73</v>
      </c>
      <c r="R282">
        <v>39</v>
      </c>
      <c r="S282">
        <f t="shared" si="14"/>
        <v>70.400000000000006</v>
      </c>
    </row>
    <row r="283" spans="1:19" x14ac:dyDescent="0.2">
      <c r="A283">
        <v>282</v>
      </c>
      <c r="B283">
        <v>1</v>
      </c>
      <c r="C283">
        <v>46</v>
      </c>
      <c r="D283">
        <v>2</v>
      </c>
      <c r="E283" t="str">
        <f>LOOKUP(D283,DM!$A$1:$B$4,DM!$B$1:$B$4)</f>
        <v>Diabetes mellitus 2</v>
      </c>
      <c r="F283">
        <v>98</v>
      </c>
      <c r="G283">
        <v>180</v>
      </c>
      <c r="H283">
        <f t="shared" si="12"/>
        <v>30.246913580246911</v>
      </c>
      <c r="I283" t="str">
        <f t="shared" si="13"/>
        <v>Obesidade Grau I</v>
      </c>
      <c r="J283">
        <v>47</v>
      </c>
      <c r="K283">
        <v>81</v>
      </c>
      <c r="L283">
        <v>5.2</v>
      </c>
      <c r="M283">
        <v>1.07</v>
      </c>
      <c r="N283">
        <v>7.86</v>
      </c>
      <c r="O283">
        <v>4.2300000000000004</v>
      </c>
      <c r="P283">
        <v>247</v>
      </c>
      <c r="Q283">
        <v>289</v>
      </c>
      <c r="R283">
        <v>55</v>
      </c>
      <c r="S283">
        <f t="shared" si="14"/>
        <v>134.19999999999999</v>
      </c>
    </row>
    <row r="284" spans="1:19" x14ac:dyDescent="0.2">
      <c r="A284">
        <v>283</v>
      </c>
      <c r="B284">
        <v>2</v>
      </c>
      <c r="C284">
        <v>45</v>
      </c>
      <c r="D284">
        <v>2</v>
      </c>
      <c r="E284" t="str">
        <f>LOOKUP(D284,DM!$A$1:$B$4,DM!$B$1:$B$4)</f>
        <v>Diabetes mellitus 2</v>
      </c>
      <c r="F284">
        <v>82</v>
      </c>
      <c r="G284">
        <v>160</v>
      </c>
      <c r="H284">
        <f t="shared" si="12"/>
        <v>32.03125</v>
      </c>
      <c r="I284" t="str">
        <f t="shared" si="13"/>
        <v>Obesidade Grau I</v>
      </c>
      <c r="J284">
        <v>22</v>
      </c>
      <c r="K284">
        <v>82</v>
      </c>
      <c r="L284">
        <v>5.4</v>
      </c>
      <c r="M284">
        <v>0.61</v>
      </c>
      <c r="N284">
        <v>6.54</v>
      </c>
      <c r="O284">
        <v>3.85</v>
      </c>
      <c r="P284">
        <v>245</v>
      </c>
      <c r="Q284">
        <v>159</v>
      </c>
      <c r="R284">
        <v>54</v>
      </c>
      <c r="S284">
        <f t="shared" si="14"/>
        <v>159.19999999999999</v>
      </c>
    </row>
    <row r="285" spans="1:19" x14ac:dyDescent="0.2">
      <c r="A285">
        <v>284</v>
      </c>
      <c r="B285">
        <v>2</v>
      </c>
      <c r="C285">
        <v>45</v>
      </c>
      <c r="D285">
        <v>2</v>
      </c>
      <c r="E285" t="str">
        <f>LOOKUP(D285,DM!$A$1:$B$4,DM!$B$1:$B$4)</f>
        <v>Diabetes mellitus 2</v>
      </c>
      <c r="F285">
        <v>96</v>
      </c>
      <c r="G285">
        <v>158</v>
      </c>
      <c r="H285">
        <f t="shared" si="12"/>
        <v>38.455375741067137</v>
      </c>
      <c r="I285" t="str">
        <f t="shared" si="13"/>
        <v>Obesidade Grau II</v>
      </c>
      <c r="J285">
        <v>37</v>
      </c>
      <c r="K285">
        <v>84</v>
      </c>
      <c r="L285">
        <v>4.9000000000000004</v>
      </c>
      <c r="M285">
        <v>0.7</v>
      </c>
      <c r="N285">
        <v>6.5</v>
      </c>
      <c r="O285">
        <v>3.4</v>
      </c>
      <c r="P285">
        <v>168</v>
      </c>
      <c r="Q285">
        <v>118</v>
      </c>
      <c r="R285">
        <v>58</v>
      </c>
      <c r="S285">
        <f t="shared" si="14"/>
        <v>86.4</v>
      </c>
    </row>
    <row r="286" spans="1:19" x14ac:dyDescent="0.2">
      <c r="A286">
        <v>285</v>
      </c>
      <c r="B286">
        <v>2</v>
      </c>
      <c r="C286">
        <v>50</v>
      </c>
      <c r="D286">
        <v>2</v>
      </c>
      <c r="E286" t="str">
        <f>LOOKUP(D286,DM!$A$1:$B$4,DM!$B$1:$B$4)</f>
        <v>Diabetes mellitus 2</v>
      </c>
      <c r="F286">
        <v>71</v>
      </c>
      <c r="G286">
        <v>174</v>
      </c>
      <c r="H286">
        <f t="shared" si="12"/>
        <v>23.450918219051392</v>
      </c>
      <c r="I286" t="str">
        <f t="shared" si="13"/>
        <v>Pesos Ideal</v>
      </c>
      <c r="J286">
        <v>24</v>
      </c>
      <c r="K286">
        <v>97</v>
      </c>
      <c r="L286">
        <v>5.7</v>
      </c>
      <c r="M286">
        <v>0.63</v>
      </c>
      <c r="N286">
        <v>7.42</v>
      </c>
      <c r="O286">
        <v>3.6</v>
      </c>
      <c r="P286">
        <v>195</v>
      </c>
      <c r="Q286">
        <v>169</v>
      </c>
      <c r="R286">
        <v>53</v>
      </c>
      <c r="S286">
        <f t="shared" si="14"/>
        <v>108.2</v>
      </c>
    </row>
    <row r="287" spans="1:19" x14ac:dyDescent="0.2">
      <c r="A287">
        <v>286</v>
      </c>
      <c r="B287">
        <v>2</v>
      </c>
      <c r="C287">
        <v>45</v>
      </c>
      <c r="D287">
        <v>2</v>
      </c>
      <c r="E287" t="str">
        <f>LOOKUP(D287,DM!$A$1:$B$4,DM!$B$1:$B$4)</f>
        <v>Diabetes mellitus 2</v>
      </c>
      <c r="F287">
        <v>63</v>
      </c>
      <c r="G287">
        <v>159</v>
      </c>
      <c r="H287">
        <f t="shared" si="12"/>
        <v>24.919900320398717</v>
      </c>
      <c r="I287" t="str">
        <f t="shared" si="13"/>
        <v>Pesos Ideal</v>
      </c>
      <c r="J287">
        <v>32</v>
      </c>
      <c r="K287">
        <v>77</v>
      </c>
      <c r="L287">
        <v>5.4</v>
      </c>
      <c r="M287">
        <v>0.48</v>
      </c>
      <c r="N287">
        <v>7.29</v>
      </c>
      <c r="O287">
        <v>3.9</v>
      </c>
      <c r="P287">
        <v>203</v>
      </c>
      <c r="Q287">
        <v>122</v>
      </c>
      <c r="R287">
        <v>77</v>
      </c>
      <c r="S287">
        <f t="shared" si="14"/>
        <v>101.6</v>
      </c>
    </row>
    <row r="288" spans="1:19" x14ac:dyDescent="0.2">
      <c r="A288">
        <v>287</v>
      </c>
      <c r="B288">
        <v>2</v>
      </c>
      <c r="C288">
        <v>36</v>
      </c>
      <c r="D288">
        <v>2</v>
      </c>
      <c r="E288" t="str">
        <f>LOOKUP(D288,DM!$A$1:$B$4,DM!$B$1:$B$4)</f>
        <v>Diabetes mellitus 2</v>
      </c>
      <c r="F288">
        <v>55</v>
      </c>
      <c r="G288">
        <v>153</v>
      </c>
      <c r="H288">
        <f t="shared" si="12"/>
        <v>23.495236874706311</v>
      </c>
      <c r="I288" t="str">
        <f t="shared" si="13"/>
        <v>Pesos Ideal</v>
      </c>
      <c r="J288">
        <v>23</v>
      </c>
      <c r="K288">
        <v>102</v>
      </c>
      <c r="L288">
        <v>5.5</v>
      </c>
      <c r="M288">
        <v>0.63</v>
      </c>
      <c r="N288">
        <v>6.35</v>
      </c>
      <c r="O288">
        <v>3.6</v>
      </c>
      <c r="P288">
        <v>217</v>
      </c>
      <c r="Q288">
        <v>151</v>
      </c>
      <c r="R288">
        <v>54</v>
      </c>
      <c r="S288">
        <f t="shared" si="14"/>
        <v>132.80000000000001</v>
      </c>
    </row>
    <row r="289" spans="1:19" x14ac:dyDescent="0.2">
      <c r="A289">
        <v>288</v>
      </c>
      <c r="B289">
        <v>2</v>
      </c>
      <c r="C289">
        <v>35</v>
      </c>
      <c r="D289">
        <v>2</v>
      </c>
      <c r="E289" t="str">
        <f>LOOKUP(D289,DM!$A$1:$B$4,DM!$B$1:$B$4)</f>
        <v>Diabetes mellitus 2</v>
      </c>
      <c r="F289">
        <v>75</v>
      </c>
      <c r="G289">
        <v>163</v>
      </c>
      <c r="H289">
        <f t="shared" si="12"/>
        <v>28.228386465429637</v>
      </c>
      <c r="I289" t="str">
        <f t="shared" si="13"/>
        <v>Sobrepeso</v>
      </c>
      <c r="J289">
        <v>20</v>
      </c>
      <c r="K289">
        <v>96</v>
      </c>
      <c r="L289">
        <v>5.0999999999999996</v>
      </c>
      <c r="M289">
        <v>0.56999999999999995</v>
      </c>
      <c r="N289">
        <v>7.53</v>
      </c>
      <c r="O289">
        <v>3.8</v>
      </c>
      <c r="P289">
        <v>154</v>
      </c>
      <c r="Q289">
        <v>85</v>
      </c>
      <c r="R289">
        <v>55</v>
      </c>
      <c r="S289">
        <f t="shared" si="14"/>
        <v>82</v>
      </c>
    </row>
    <row r="290" spans="1:19" x14ac:dyDescent="0.2">
      <c r="A290">
        <v>289</v>
      </c>
      <c r="B290">
        <v>1</v>
      </c>
      <c r="C290">
        <v>56</v>
      </c>
      <c r="D290">
        <v>2</v>
      </c>
      <c r="E290" t="str">
        <f>LOOKUP(D290,DM!$A$1:$B$4,DM!$B$1:$B$4)</f>
        <v>Diabetes mellitus 2</v>
      </c>
      <c r="F290">
        <v>60</v>
      </c>
      <c r="G290">
        <v>163</v>
      </c>
      <c r="H290">
        <f t="shared" si="12"/>
        <v>22.582709172343712</v>
      </c>
      <c r="I290" t="str">
        <f t="shared" si="13"/>
        <v>Pesos Ideal</v>
      </c>
      <c r="J290">
        <v>34</v>
      </c>
      <c r="K290">
        <v>105</v>
      </c>
      <c r="L290">
        <v>5.4</v>
      </c>
      <c r="M290">
        <v>0.65</v>
      </c>
      <c r="N290">
        <v>6.53</v>
      </c>
      <c r="O290">
        <v>3.6</v>
      </c>
      <c r="P290">
        <v>168</v>
      </c>
      <c r="Q290">
        <v>89</v>
      </c>
      <c r="R290">
        <v>57</v>
      </c>
      <c r="S290">
        <f t="shared" si="14"/>
        <v>93.2</v>
      </c>
    </row>
    <row r="291" spans="1:19" x14ac:dyDescent="0.2">
      <c r="A291">
        <v>290</v>
      </c>
      <c r="B291">
        <v>2</v>
      </c>
      <c r="C291">
        <v>35</v>
      </c>
      <c r="D291">
        <v>2</v>
      </c>
      <c r="E291" t="str">
        <f>LOOKUP(D291,DM!$A$1:$B$4,DM!$B$1:$B$4)</f>
        <v>Diabetes mellitus 2</v>
      </c>
      <c r="F291">
        <v>62</v>
      </c>
      <c r="G291">
        <v>165</v>
      </c>
      <c r="H291">
        <f t="shared" si="12"/>
        <v>22.773186409550046</v>
      </c>
      <c r="I291" t="str">
        <f t="shared" si="13"/>
        <v>Pesos Ideal</v>
      </c>
      <c r="J291">
        <v>17</v>
      </c>
      <c r="K291">
        <v>66</v>
      </c>
      <c r="L291">
        <v>5.2</v>
      </c>
      <c r="M291">
        <v>0.42</v>
      </c>
      <c r="N291">
        <v>6.96</v>
      </c>
      <c r="O291">
        <v>3.7</v>
      </c>
      <c r="P291">
        <v>143</v>
      </c>
      <c r="Q291">
        <v>135</v>
      </c>
      <c r="R291">
        <v>41</v>
      </c>
      <c r="S291">
        <f t="shared" si="14"/>
        <v>75</v>
      </c>
    </row>
    <row r="292" spans="1:19" x14ac:dyDescent="0.2">
      <c r="A292">
        <v>291</v>
      </c>
      <c r="B292">
        <v>2</v>
      </c>
      <c r="C292">
        <v>36</v>
      </c>
      <c r="D292">
        <v>2</v>
      </c>
      <c r="E292" t="str">
        <f>LOOKUP(D292,DM!$A$1:$B$4,DM!$B$1:$B$4)</f>
        <v>Diabetes mellitus 2</v>
      </c>
      <c r="F292">
        <v>93</v>
      </c>
      <c r="G292">
        <v>155</v>
      </c>
      <c r="H292">
        <f t="shared" si="12"/>
        <v>38.70967741935484</v>
      </c>
      <c r="I292" t="str">
        <f t="shared" si="13"/>
        <v>Obesidade Grau II</v>
      </c>
      <c r="J292">
        <v>24</v>
      </c>
      <c r="K292">
        <v>75</v>
      </c>
      <c r="L292">
        <v>5.6</v>
      </c>
      <c r="M292">
        <v>0.47</v>
      </c>
      <c r="N292">
        <v>7.39</v>
      </c>
      <c r="O292">
        <v>3.8</v>
      </c>
      <c r="P292">
        <v>234</v>
      </c>
      <c r="Q292">
        <v>169</v>
      </c>
      <c r="R292">
        <v>72</v>
      </c>
      <c r="S292">
        <f t="shared" si="14"/>
        <v>128.19999999999999</v>
      </c>
    </row>
    <row r="293" spans="1:19" x14ac:dyDescent="0.2">
      <c r="A293">
        <v>292</v>
      </c>
      <c r="B293">
        <v>1</v>
      </c>
      <c r="C293">
        <v>39</v>
      </c>
      <c r="D293">
        <v>2</v>
      </c>
      <c r="E293" t="str">
        <f>LOOKUP(D293,DM!$A$1:$B$4,DM!$B$1:$B$4)</f>
        <v>Diabetes mellitus 2</v>
      </c>
      <c r="F293">
        <v>96</v>
      </c>
      <c r="G293">
        <v>176</v>
      </c>
      <c r="H293">
        <f t="shared" si="12"/>
        <v>30.991735537190085</v>
      </c>
      <c r="I293" t="str">
        <f t="shared" si="13"/>
        <v>Obesidade Grau I</v>
      </c>
      <c r="J293">
        <v>20</v>
      </c>
      <c r="K293">
        <v>78</v>
      </c>
      <c r="L293">
        <v>5.2</v>
      </c>
      <c r="M293">
        <v>0.74</v>
      </c>
      <c r="N293">
        <v>7.49</v>
      </c>
      <c r="O293">
        <v>3.8</v>
      </c>
      <c r="P293">
        <v>175</v>
      </c>
      <c r="Q293">
        <v>485</v>
      </c>
      <c r="R293">
        <v>28</v>
      </c>
      <c r="S293">
        <f t="shared" si="14"/>
        <v>50</v>
      </c>
    </row>
    <row r="294" spans="1:19" x14ac:dyDescent="0.2">
      <c r="A294">
        <v>293</v>
      </c>
      <c r="B294">
        <v>2</v>
      </c>
      <c r="C294">
        <v>40</v>
      </c>
      <c r="D294">
        <v>2</v>
      </c>
      <c r="E294" t="str">
        <f>LOOKUP(D294,DM!$A$1:$B$4,DM!$B$1:$B$4)</f>
        <v>Diabetes mellitus 2</v>
      </c>
      <c r="F294">
        <v>50</v>
      </c>
      <c r="G294">
        <v>155</v>
      </c>
      <c r="H294">
        <f t="shared" si="12"/>
        <v>20.811654526534859</v>
      </c>
      <c r="I294" t="str">
        <f t="shared" si="13"/>
        <v>Pesos Ideal</v>
      </c>
      <c r="J294">
        <v>26</v>
      </c>
      <c r="K294">
        <v>141</v>
      </c>
      <c r="L294">
        <v>5.5</v>
      </c>
      <c r="M294">
        <v>0.42</v>
      </c>
      <c r="N294">
        <v>7.59</v>
      </c>
      <c r="O294">
        <v>3.97</v>
      </c>
      <c r="P294">
        <v>176</v>
      </c>
      <c r="Q294">
        <v>164</v>
      </c>
      <c r="R294">
        <v>64</v>
      </c>
      <c r="S294">
        <f t="shared" si="14"/>
        <v>79.2</v>
      </c>
    </row>
    <row r="295" spans="1:19" x14ac:dyDescent="0.2">
      <c r="A295">
        <v>294</v>
      </c>
      <c r="B295">
        <v>1</v>
      </c>
      <c r="C295">
        <v>37</v>
      </c>
      <c r="D295">
        <v>2</v>
      </c>
      <c r="E295" t="str">
        <f>LOOKUP(D295,DM!$A$1:$B$4,DM!$B$1:$B$4)</f>
        <v>Diabetes mellitus 2</v>
      </c>
      <c r="F295">
        <v>89</v>
      </c>
      <c r="G295">
        <v>178</v>
      </c>
      <c r="H295">
        <f t="shared" si="12"/>
        <v>28.089887640449437</v>
      </c>
      <c r="I295" t="str">
        <f t="shared" si="13"/>
        <v>Sobrepeso</v>
      </c>
      <c r="J295">
        <v>29</v>
      </c>
      <c r="K295">
        <v>119</v>
      </c>
      <c r="L295">
        <v>5</v>
      </c>
      <c r="M295">
        <v>0.78</v>
      </c>
      <c r="N295">
        <v>6.59</v>
      </c>
      <c r="O295">
        <v>3.81</v>
      </c>
      <c r="P295">
        <v>141</v>
      </c>
      <c r="Q295">
        <v>127</v>
      </c>
      <c r="R295">
        <v>30</v>
      </c>
      <c r="S295">
        <f t="shared" si="14"/>
        <v>85.6</v>
      </c>
    </row>
    <row r="296" spans="1:19" x14ac:dyDescent="0.2">
      <c r="A296">
        <v>295</v>
      </c>
      <c r="B296">
        <v>1</v>
      </c>
      <c r="C296">
        <v>41</v>
      </c>
      <c r="D296">
        <v>2</v>
      </c>
      <c r="E296" t="str">
        <f>LOOKUP(D296,DM!$A$1:$B$4,DM!$B$1:$B$4)</f>
        <v>Diabetes mellitus 2</v>
      </c>
      <c r="F296">
        <v>60</v>
      </c>
      <c r="G296">
        <v>169</v>
      </c>
      <c r="H296">
        <f t="shared" si="12"/>
        <v>21.007667798746542</v>
      </c>
      <c r="I296" t="str">
        <f t="shared" si="13"/>
        <v>Pesos Ideal</v>
      </c>
      <c r="J296">
        <v>37</v>
      </c>
      <c r="K296">
        <v>105</v>
      </c>
      <c r="L296">
        <v>5.3</v>
      </c>
      <c r="M296">
        <v>0.65</v>
      </c>
      <c r="N296">
        <v>6.55</v>
      </c>
      <c r="O296">
        <v>4.0199999999999996</v>
      </c>
      <c r="P296">
        <v>158</v>
      </c>
      <c r="Q296">
        <v>148</v>
      </c>
      <c r="R296">
        <v>38</v>
      </c>
      <c r="S296">
        <f t="shared" si="14"/>
        <v>90.4</v>
      </c>
    </row>
    <row r="297" spans="1:19" x14ac:dyDescent="0.2">
      <c r="A297">
        <v>296</v>
      </c>
      <c r="B297">
        <v>1</v>
      </c>
      <c r="C297">
        <v>40</v>
      </c>
      <c r="D297">
        <v>2</v>
      </c>
      <c r="E297" t="str">
        <f>LOOKUP(D297,DM!$A$1:$B$4,DM!$B$1:$B$4)</f>
        <v>Diabetes mellitus 2</v>
      </c>
      <c r="F297">
        <v>94</v>
      </c>
      <c r="G297">
        <v>165</v>
      </c>
      <c r="H297">
        <f t="shared" si="12"/>
        <v>34.527089072543617</v>
      </c>
      <c r="I297" t="str">
        <f t="shared" si="13"/>
        <v>Obesidade Grau I</v>
      </c>
      <c r="J297">
        <v>22</v>
      </c>
      <c r="K297">
        <v>96</v>
      </c>
      <c r="L297">
        <v>5.7</v>
      </c>
      <c r="M297">
        <v>0.69</v>
      </c>
      <c r="N297">
        <v>6.88</v>
      </c>
      <c r="O297">
        <v>3.69</v>
      </c>
      <c r="P297">
        <v>201</v>
      </c>
      <c r="Q297">
        <v>162</v>
      </c>
      <c r="R297">
        <v>38</v>
      </c>
      <c r="S297">
        <f t="shared" si="14"/>
        <v>130.6</v>
      </c>
    </row>
    <row r="298" spans="1:19" x14ac:dyDescent="0.2">
      <c r="A298">
        <v>297</v>
      </c>
      <c r="B298">
        <v>1</v>
      </c>
      <c r="C298">
        <v>41</v>
      </c>
      <c r="D298">
        <v>2</v>
      </c>
      <c r="E298" t="str">
        <f>LOOKUP(D298,DM!$A$1:$B$4,DM!$B$1:$B$4)</f>
        <v>Diabetes mellitus 2</v>
      </c>
      <c r="F298">
        <v>78</v>
      </c>
      <c r="G298">
        <v>165</v>
      </c>
      <c r="H298">
        <f t="shared" si="12"/>
        <v>28.65013774104683</v>
      </c>
      <c r="I298" t="str">
        <f t="shared" si="13"/>
        <v>Sobrepeso</v>
      </c>
      <c r="J298">
        <v>28</v>
      </c>
      <c r="K298">
        <v>149</v>
      </c>
      <c r="L298">
        <v>5.4</v>
      </c>
      <c r="M298">
        <v>0.95</v>
      </c>
      <c r="N298">
        <v>7.28</v>
      </c>
      <c r="O298">
        <v>3.96</v>
      </c>
      <c r="P298">
        <v>235</v>
      </c>
      <c r="Q298">
        <v>168</v>
      </c>
      <c r="R298">
        <v>41</v>
      </c>
      <c r="S298">
        <f t="shared" si="14"/>
        <v>160.4</v>
      </c>
    </row>
    <row r="299" spans="1:19" x14ac:dyDescent="0.2">
      <c r="A299">
        <v>298</v>
      </c>
      <c r="B299">
        <v>2</v>
      </c>
      <c r="C299">
        <v>40</v>
      </c>
      <c r="D299">
        <v>2</v>
      </c>
      <c r="E299" t="str">
        <f>LOOKUP(D299,DM!$A$1:$B$4,DM!$B$1:$B$4)</f>
        <v>Diabetes mellitus 2</v>
      </c>
      <c r="F299">
        <v>79</v>
      </c>
      <c r="G299">
        <v>165</v>
      </c>
      <c r="H299">
        <f t="shared" si="12"/>
        <v>29.01744719926538</v>
      </c>
      <c r="I299" t="str">
        <f t="shared" si="13"/>
        <v>Sobrepeso</v>
      </c>
      <c r="J299">
        <v>16</v>
      </c>
      <c r="K299">
        <v>98</v>
      </c>
      <c r="L299">
        <v>5.8</v>
      </c>
      <c r="M299">
        <v>0.56000000000000005</v>
      </c>
      <c r="N299">
        <v>6.93</v>
      </c>
      <c r="O299">
        <v>4.01</v>
      </c>
      <c r="P299">
        <v>200</v>
      </c>
      <c r="Q299">
        <v>101</v>
      </c>
      <c r="R299">
        <v>50</v>
      </c>
      <c r="S299">
        <f t="shared" si="14"/>
        <v>129.80000000000001</v>
      </c>
    </row>
    <row r="300" spans="1:19" x14ac:dyDescent="0.2">
      <c r="A300">
        <v>299</v>
      </c>
      <c r="B300">
        <v>1</v>
      </c>
      <c r="C300">
        <v>40</v>
      </c>
      <c r="D300">
        <v>2</v>
      </c>
      <c r="E300" t="str">
        <f>LOOKUP(D300,DM!$A$1:$B$4,DM!$B$1:$B$4)</f>
        <v>Diabetes mellitus 2</v>
      </c>
      <c r="F300">
        <v>58</v>
      </c>
      <c r="G300">
        <v>173</v>
      </c>
      <c r="H300">
        <f t="shared" si="12"/>
        <v>19.379197433926961</v>
      </c>
      <c r="I300" t="str">
        <f t="shared" si="13"/>
        <v>Pesos Ideal</v>
      </c>
      <c r="J300">
        <v>22</v>
      </c>
      <c r="K300">
        <v>99</v>
      </c>
      <c r="L300">
        <v>5.2</v>
      </c>
      <c r="M300">
        <v>0.78</v>
      </c>
      <c r="N300">
        <v>6.62</v>
      </c>
      <c r="O300">
        <v>3.98</v>
      </c>
      <c r="P300">
        <v>157</v>
      </c>
      <c r="Q300">
        <v>82</v>
      </c>
      <c r="R300">
        <v>59</v>
      </c>
      <c r="S300">
        <f t="shared" si="14"/>
        <v>81.599999999999994</v>
      </c>
    </row>
    <row r="301" spans="1:19" x14ac:dyDescent="0.2">
      <c r="A301">
        <v>300</v>
      </c>
      <c r="B301">
        <v>2</v>
      </c>
      <c r="C301">
        <v>46</v>
      </c>
      <c r="D301">
        <v>2</v>
      </c>
      <c r="E301" t="str">
        <f>LOOKUP(D301,DM!$A$1:$B$4,DM!$B$1:$B$4)</f>
        <v>Diabetes mellitus 2</v>
      </c>
      <c r="F301">
        <v>64</v>
      </c>
      <c r="G301">
        <v>157</v>
      </c>
      <c r="H301">
        <f t="shared" si="12"/>
        <v>25.96454217209623</v>
      </c>
      <c r="I301" t="str">
        <f t="shared" si="13"/>
        <v>Sobrepeso</v>
      </c>
      <c r="J301">
        <v>24</v>
      </c>
      <c r="K301">
        <v>103</v>
      </c>
      <c r="L301">
        <v>5.5</v>
      </c>
      <c r="M301">
        <v>0.55000000000000004</v>
      </c>
      <c r="N301">
        <v>6.28</v>
      </c>
      <c r="O301">
        <v>3.83</v>
      </c>
      <c r="P301">
        <v>141</v>
      </c>
      <c r="Q301">
        <v>101</v>
      </c>
      <c r="R301">
        <v>39</v>
      </c>
      <c r="S301">
        <f t="shared" si="14"/>
        <v>81.8</v>
      </c>
    </row>
    <row r="302" spans="1:19" x14ac:dyDescent="0.2">
      <c r="A302">
        <v>301</v>
      </c>
      <c r="B302">
        <v>2</v>
      </c>
      <c r="C302">
        <v>43</v>
      </c>
      <c r="D302">
        <v>2</v>
      </c>
      <c r="E302" t="str">
        <f>LOOKUP(D302,DM!$A$1:$B$4,DM!$B$1:$B$4)</f>
        <v>Diabetes mellitus 2</v>
      </c>
      <c r="F302">
        <v>61</v>
      </c>
      <c r="G302">
        <v>157</v>
      </c>
      <c r="H302">
        <f t="shared" si="12"/>
        <v>24.747454257779218</v>
      </c>
      <c r="I302" t="str">
        <f t="shared" si="13"/>
        <v>Pesos Ideal</v>
      </c>
      <c r="J302">
        <v>20</v>
      </c>
      <c r="K302">
        <v>109</v>
      </c>
      <c r="L302">
        <v>5.3</v>
      </c>
      <c r="M302">
        <v>0.6</v>
      </c>
      <c r="N302">
        <v>6.61</v>
      </c>
      <c r="O302">
        <v>3.78</v>
      </c>
      <c r="P302">
        <v>185</v>
      </c>
      <c r="Q302">
        <v>308</v>
      </c>
      <c r="R302">
        <v>40</v>
      </c>
      <c r="S302">
        <f t="shared" si="14"/>
        <v>83.4</v>
      </c>
    </row>
    <row r="303" spans="1:19" x14ac:dyDescent="0.2">
      <c r="A303">
        <v>302</v>
      </c>
      <c r="B303">
        <v>2</v>
      </c>
      <c r="C303">
        <v>38</v>
      </c>
      <c r="D303">
        <v>2</v>
      </c>
      <c r="E303" t="str">
        <f>LOOKUP(D303,DM!$A$1:$B$4,DM!$B$1:$B$4)</f>
        <v>Diabetes mellitus 2</v>
      </c>
      <c r="F303">
        <v>85</v>
      </c>
      <c r="G303">
        <v>155</v>
      </c>
      <c r="H303">
        <f t="shared" si="12"/>
        <v>35.379812695109266</v>
      </c>
      <c r="I303" t="str">
        <f t="shared" si="13"/>
        <v>Obesidade Grau II</v>
      </c>
      <c r="J303">
        <v>32</v>
      </c>
      <c r="K303">
        <v>152</v>
      </c>
      <c r="L303">
        <v>5.9</v>
      </c>
      <c r="M303">
        <v>0.68</v>
      </c>
      <c r="N303">
        <v>6.22</v>
      </c>
      <c r="O303">
        <v>3.59</v>
      </c>
      <c r="P303">
        <v>178</v>
      </c>
      <c r="Q303">
        <v>167</v>
      </c>
      <c r="R303">
        <v>49</v>
      </c>
      <c r="S303">
        <f t="shared" si="14"/>
        <v>95.6</v>
      </c>
    </row>
    <row r="304" spans="1:19" x14ac:dyDescent="0.2">
      <c r="A304">
        <v>303</v>
      </c>
      <c r="B304">
        <v>2</v>
      </c>
      <c r="C304">
        <v>40</v>
      </c>
      <c r="D304">
        <v>2</v>
      </c>
      <c r="E304" t="str">
        <f>LOOKUP(D304,DM!$A$1:$B$4,DM!$B$1:$B$4)</f>
        <v>Diabetes mellitus 2</v>
      </c>
      <c r="F304">
        <v>70</v>
      </c>
      <c r="G304">
        <v>165</v>
      </c>
      <c r="H304">
        <f t="shared" si="12"/>
        <v>25.711662075298438</v>
      </c>
      <c r="I304" t="str">
        <f t="shared" si="13"/>
        <v>Sobrepeso</v>
      </c>
      <c r="J304">
        <v>20</v>
      </c>
      <c r="K304">
        <v>87</v>
      </c>
      <c r="L304">
        <v>4.9000000000000004</v>
      </c>
      <c r="M304">
        <v>0.67</v>
      </c>
      <c r="N304">
        <v>6.7</v>
      </c>
      <c r="O304">
        <v>3.82</v>
      </c>
      <c r="P304">
        <v>174</v>
      </c>
      <c r="Q304">
        <v>86</v>
      </c>
      <c r="R304">
        <v>63</v>
      </c>
      <c r="S304">
        <f t="shared" si="14"/>
        <v>93.8</v>
      </c>
    </row>
    <row r="305" spans="1:19" x14ac:dyDescent="0.2">
      <c r="A305">
        <v>304</v>
      </c>
      <c r="B305">
        <v>2</v>
      </c>
      <c r="C305">
        <v>46</v>
      </c>
      <c r="D305">
        <v>2</v>
      </c>
      <c r="E305" t="str">
        <f>LOOKUP(D305,DM!$A$1:$B$4,DM!$B$1:$B$4)</f>
        <v>Diabetes mellitus 2</v>
      </c>
      <c r="F305">
        <v>58</v>
      </c>
      <c r="G305">
        <v>158</v>
      </c>
      <c r="H305">
        <f t="shared" si="12"/>
        <v>23.23345617689473</v>
      </c>
      <c r="I305" t="str">
        <f t="shared" si="13"/>
        <v>Pesos Ideal</v>
      </c>
      <c r="J305">
        <v>19</v>
      </c>
      <c r="K305">
        <v>91</v>
      </c>
      <c r="L305">
        <v>5.5</v>
      </c>
      <c r="M305">
        <v>0.25</v>
      </c>
      <c r="N305">
        <v>6.9</v>
      </c>
      <c r="O305">
        <v>3.7</v>
      </c>
      <c r="P305">
        <v>170</v>
      </c>
      <c r="Q305">
        <v>71</v>
      </c>
      <c r="R305">
        <v>86</v>
      </c>
      <c r="S305">
        <f t="shared" si="14"/>
        <v>69.8</v>
      </c>
    </row>
    <row r="306" spans="1:19" x14ac:dyDescent="0.2">
      <c r="A306">
        <v>305</v>
      </c>
      <c r="B306">
        <v>2</v>
      </c>
      <c r="C306">
        <v>44</v>
      </c>
      <c r="D306">
        <v>2</v>
      </c>
      <c r="E306" t="str">
        <f>LOOKUP(D306,DM!$A$1:$B$4,DM!$B$1:$B$4)</f>
        <v>Diabetes mellitus 2</v>
      </c>
      <c r="F306">
        <v>62</v>
      </c>
      <c r="G306">
        <v>175</v>
      </c>
      <c r="H306">
        <f t="shared" si="12"/>
        <v>20.244897959183675</v>
      </c>
      <c r="I306" t="str">
        <f t="shared" si="13"/>
        <v>Pesos Ideal</v>
      </c>
      <c r="J306">
        <v>26</v>
      </c>
      <c r="K306">
        <v>89</v>
      </c>
      <c r="L306">
        <v>5.7</v>
      </c>
      <c r="M306">
        <v>0.39</v>
      </c>
      <c r="N306">
        <v>6.64</v>
      </c>
      <c r="O306">
        <v>3.89</v>
      </c>
      <c r="P306">
        <v>164</v>
      </c>
      <c r="Q306">
        <v>72</v>
      </c>
      <c r="R306">
        <v>53</v>
      </c>
      <c r="S306">
        <f t="shared" si="14"/>
        <v>96.6</v>
      </c>
    </row>
    <row r="307" spans="1:19" x14ac:dyDescent="0.2">
      <c r="A307">
        <v>306</v>
      </c>
      <c r="B307">
        <v>2</v>
      </c>
      <c r="C307">
        <v>41</v>
      </c>
      <c r="D307">
        <v>2</v>
      </c>
      <c r="E307" t="str">
        <f>LOOKUP(D307,DM!$A$1:$B$4,DM!$B$1:$B$4)</f>
        <v>Diabetes mellitus 2</v>
      </c>
      <c r="F307">
        <v>74</v>
      </c>
      <c r="G307">
        <v>170</v>
      </c>
      <c r="H307">
        <f t="shared" si="12"/>
        <v>25.605536332179931</v>
      </c>
      <c r="I307" t="str">
        <f t="shared" si="13"/>
        <v>Sobrepeso</v>
      </c>
      <c r="J307">
        <v>31</v>
      </c>
      <c r="K307">
        <v>101</v>
      </c>
      <c r="L307">
        <v>5.3</v>
      </c>
      <c r="M307">
        <v>0.71</v>
      </c>
      <c r="N307">
        <v>7.12</v>
      </c>
      <c r="O307">
        <v>3.87</v>
      </c>
      <c r="P307">
        <v>175</v>
      </c>
      <c r="Q307">
        <v>79</v>
      </c>
      <c r="R307">
        <v>81</v>
      </c>
      <c r="S307">
        <f t="shared" si="14"/>
        <v>78.2</v>
      </c>
    </row>
    <row r="308" spans="1:19" x14ac:dyDescent="0.2">
      <c r="A308">
        <v>307</v>
      </c>
      <c r="B308">
        <v>2</v>
      </c>
      <c r="C308">
        <v>37</v>
      </c>
      <c r="D308">
        <v>2</v>
      </c>
      <c r="E308" t="str">
        <f>LOOKUP(D308,DM!$A$1:$B$4,DM!$B$1:$B$4)</f>
        <v>Diabetes mellitus 2</v>
      </c>
      <c r="F308">
        <v>73</v>
      </c>
      <c r="G308">
        <v>165</v>
      </c>
      <c r="H308">
        <f t="shared" si="12"/>
        <v>26.813590449954084</v>
      </c>
      <c r="I308" t="str">
        <f t="shared" si="13"/>
        <v>Sobrepeso</v>
      </c>
      <c r="J308">
        <v>16</v>
      </c>
      <c r="K308">
        <v>86</v>
      </c>
      <c r="L308">
        <v>5.3</v>
      </c>
      <c r="M308">
        <v>0.45</v>
      </c>
      <c r="N308">
        <v>7.26</v>
      </c>
      <c r="O308">
        <v>3.9</v>
      </c>
      <c r="P308">
        <v>229</v>
      </c>
      <c r="Q308">
        <v>157</v>
      </c>
      <c r="R308">
        <v>57</v>
      </c>
      <c r="S308">
        <f t="shared" si="14"/>
        <v>140.6</v>
      </c>
    </row>
    <row r="309" spans="1:19" x14ac:dyDescent="0.2">
      <c r="A309">
        <v>308</v>
      </c>
      <c r="B309">
        <v>2</v>
      </c>
      <c r="C309">
        <v>42</v>
      </c>
      <c r="D309">
        <v>2</v>
      </c>
      <c r="E309" t="str">
        <f>LOOKUP(D309,DM!$A$1:$B$4,DM!$B$1:$B$4)</f>
        <v>Diabetes mellitus 2</v>
      </c>
      <c r="F309">
        <v>63</v>
      </c>
      <c r="G309">
        <v>165</v>
      </c>
      <c r="H309">
        <f t="shared" si="12"/>
        <v>23.140495867768593</v>
      </c>
      <c r="I309" t="str">
        <f t="shared" si="13"/>
        <v>Pesos Ideal</v>
      </c>
      <c r="J309">
        <v>44</v>
      </c>
      <c r="K309">
        <v>106</v>
      </c>
      <c r="L309">
        <v>5.2</v>
      </c>
      <c r="M309">
        <v>0.57999999999999996</v>
      </c>
      <c r="N309">
        <v>7.64</v>
      </c>
      <c r="O309">
        <v>4.18</v>
      </c>
      <c r="P309">
        <v>193</v>
      </c>
      <c r="Q309">
        <v>65</v>
      </c>
      <c r="R309">
        <v>45</v>
      </c>
      <c r="S309">
        <f t="shared" si="14"/>
        <v>135</v>
      </c>
    </row>
    <row r="310" spans="1:19" x14ac:dyDescent="0.2">
      <c r="A310">
        <v>309</v>
      </c>
      <c r="B310">
        <v>2</v>
      </c>
      <c r="C310">
        <v>40</v>
      </c>
      <c r="D310">
        <v>2</v>
      </c>
      <c r="E310" t="str">
        <f>LOOKUP(D310,DM!$A$1:$B$4,DM!$B$1:$B$4)</f>
        <v>Diabetes mellitus 2</v>
      </c>
      <c r="F310">
        <v>60</v>
      </c>
      <c r="G310">
        <v>165</v>
      </c>
      <c r="H310">
        <f t="shared" si="12"/>
        <v>22.038567493112946</v>
      </c>
      <c r="I310" t="str">
        <f t="shared" si="13"/>
        <v>Pesos Ideal</v>
      </c>
      <c r="J310">
        <v>15</v>
      </c>
      <c r="K310">
        <v>96</v>
      </c>
      <c r="L310">
        <v>4.9000000000000004</v>
      </c>
      <c r="M310">
        <v>0.42</v>
      </c>
      <c r="N310">
        <v>7.3</v>
      </c>
      <c r="O310">
        <v>3.95</v>
      </c>
      <c r="P310">
        <v>190</v>
      </c>
      <c r="Q310">
        <v>106</v>
      </c>
      <c r="R310">
        <v>46</v>
      </c>
      <c r="S310">
        <f t="shared" si="14"/>
        <v>122.8</v>
      </c>
    </row>
    <row r="311" spans="1:19" x14ac:dyDescent="0.2">
      <c r="A311">
        <v>310</v>
      </c>
      <c r="B311">
        <v>2</v>
      </c>
      <c r="C311">
        <v>43</v>
      </c>
      <c r="D311">
        <v>2</v>
      </c>
      <c r="E311" t="str">
        <f>LOOKUP(D311,DM!$A$1:$B$4,DM!$B$1:$B$4)</f>
        <v>Diabetes mellitus 2</v>
      </c>
      <c r="F311">
        <v>68</v>
      </c>
      <c r="G311">
        <v>167</v>
      </c>
      <c r="H311">
        <f t="shared" si="12"/>
        <v>24.382372978593711</v>
      </c>
      <c r="I311" t="str">
        <f t="shared" si="13"/>
        <v>Pesos Ideal</v>
      </c>
      <c r="J311">
        <v>21</v>
      </c>
      <c r="K311">
        <v>129</v>
      </c>
      <c r="L311">
        <v>5.0999999999999996</v>
      </c>
      <c r="M311">
        <v>0.56000000000000005</v>
      </c>
      <c r="N311">
        <v>6.56</v>
      </c>
      <c r="O311">
        <v>3.98</v>
      </c>
      <c r="P311">
        <v>153</v>
      </c>
      <c r="Q311">
        <v>50</v>
      </c>
      <c r="R311">
        <v>44</v>
      </c>
      <c r="S311">
        <f t="shared" si="14"/>
        <v>99</v>
      </c>
    </row>
    <row r="312" spans="1:19" x14ac:dyDescent="0.2">
      <c r="A312">
        <v>311</v>
      </c>
      <c r="B312">
        <v>2</v>
      </c>
      <c r="C312">
        <v>43</v>
      </c>
      <c r="D312">
        <v>2</v>
      </c>
      <c r="E312" t="str">
        <f>LOOKUP(D312,DM!$A$1:$B$4,DM!$B$1:$B$4)</f>
        <v>Diabetes mellitus 2</v>
      </c>
      <c r="F312">
        <v>75</v>
      </c>
      <c r="G312">
        <v>160</v>
      </c>
      <c r="H312">
        <f t="shared" si="12"/>
        <v>29.296875</v>
      </c>
      <c r="I312" t="str">
        <f t="shared" si="13"/>
        <v>Sobrepeso</v>
      </c>
      <c r="J312">
        <v>33</v>
      </c>
      <c r="K312">
        <v>110</v>
      </c>
      <c r="L312">
        <v>5.4</v>
      </c>
      <c r="M312">
        <v>0.68</v>
      </c>
      <c r="N312">
        <v>7.12</v>
      </c>
      <c r="O312">
        <v>4.05</v>
      </c>
      <c r="P312">
        <v>162</v>
      </c>
      <c r="Q312">
        <v>141</v>
      </c>
      <c r="R312">
        <v>42</v>
      </c>
      <c r="S312">
        <f t="shared" si="14"/>
        <v>91.8</v>
      </c>
    </row>
  </sheetData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D70D5-D58E-4093-BA15-A8B5690F5ABF}">
  <dimension ref="A1:B4"/>
  <sheetViews>
    <sheetView workbookViewId="0">
      <selection activeCell="B4" sqref="B4"/>
    </sheetView>
  </sheetViews>
  <sheetFormatPr defaultRowHeight="12.75" x14ac:dyDescent="0.2"/>
  <cols>
    <col min="2" max="2" width="25.85546875" bestFit="1" customWidth="1"/>
  </cols>
  <sheetData>
    <row r="1" spans="1:2" x14ac:dyDescent="0.2">
      <c r="A1" t="s">
        <v>38</v>
      </c>
      <c r="B1" t="s">
        <v>39</v>
      </c>
    </row>
    <row r="2" spans="1:2" x14ac:dyDescent="0.2">
      <c r="A2">
        <v>1</v>
      </c>
      <c r="B2" t="s">
        <v>40</v>
      </c>
    </row>
    <row r="3" spans="1:2" x14ac:dyDescent="0.2">
      <c r="A3">
        <v>2</v>
      </c>
      <c r="B3" t="s">
        <v>42</v>
      </c>
    </row>
    <row r="4" spans="1:2" x14ac:dyDescent="0.2">
      <c r="A4">
        <v>3</v>
      </c>
      <c r="B4" t="s">
        <v>41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zoomScaleNormal="100" workbookViewId="0">
      <selection activeCell="C11" sqref="C11"/>
    </sheetView>
  </sheetViews>
  <sheetFormatPr defaultColWidth="22.7109375" defaultRowHeight="15" x14ac:dyDescent="0.2"/>
  <cols>
    <col min="1" max="16384" width="22.7109375" style="2"/>
  </cols>
  <sheetData>
    <row r="1" spans="1:2" ht="15" customHeight="1" x14ac:dyDescent="0.25">
      <c r="A1" s="5" t="s">
        <v>18</v>
      </c>
      <c r="B1" s="5"/>
    </row>
    <row r="2" spans="1:2" ht="15.75" x14ac:dyDescent="0.25">
      <c r="A2" s="3" t="s">
        <v>19</v>
      </c>
      <c r="B2" s="3" t="s">
        <v>20</v>
      </c>
    </row>
    <row r="3" spans="1:2" x14ac:dyDescent="0.2">
      <c r="A3" s="4" t="s">
        <v>21</v>
      </c>
      <c r="B3" s="4" t="s">
        <v>22</v>
      </c>
    </row>
    <row r="4" spans="1:2" x14ac:dyDescent="0.2">
      <c r="A4" s="4" t="s">
        <v>23</v>
      </c>
      <c r="B4" s="4" t="s">
        <v>24</v>
      </c>
    </row>
    <row r="5" spans="1:2" x14ac:dyDescent="0.2">
      <c r="A5" s="4" t="s">
        <v>25</v>
      </c>
      <c r="B5" s="4" t="s">
        <v>26</v>
      </c>
    </row>
    <row r="6" spans="1:2" x14ac:dyDescent="0.2">
      <c r="A6" s="4" t="s">
        <v>27</v>
      </c>
      <c r="B6" s="4" t="s">
        <v>28</v>
      </c>
    </row>
    <row r="7" spans="1:2" x14ac:dyDescent="0.2">
      <c r="A7" s="4" t="s">
        <v>29</v>
      </c>
      <c r="B7" s="4" t="s">
        <v>30</v>
      </c>
    </row>
    <row r="8" spans="1:2" x14ac:dyDescent="0.2">
      <c r="A8" s="4" t="s">
        <v>31</v>
      </c>
      <c r="B8" s="4" t="s">
        <v>32</v>
      </c>
    </row>
    <row r="9" spans="1:2" x14ac:dyDescent="0.2">
      <c r="A9" s="4" t="s">
        <v>33</v>
      </c>
      <c r="B9" s="4" t="s">
        <v>34</v>
      </c>
    </row>
    <row r="10" spans="1:2" x14ac:dyDescent="0.2">
      <c r="A10" s="4" t="s">
        <v>35</v>
      </c>
      <c r="B10" s="4" t="s">
        <v>36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EXAMES</vt:lpstr>
      <vt:lpstr>DM</vt:lpstr>
      <vt:lpstr>OMS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Ademir Luiz do Prado</cp:lastModifiedBy>
  <cp:revision>1</cp:revision>
  <dcterms:created xsi:type="dcterms:W3CDTF">2024-06-07T01:05:32Z</dcterms:created>
  <dcterms:modified xsi:type="dcterms:W3CDTF">2024-06-07T01:05:32Z</dcterms:modified>
  <dc:language>en-US</dc:language>
</cp:coreProperties>
</file>